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90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Q60" i="1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59"/>
  <c r="Q58"/>
  <c r="Q57"/>
  <c r="Q56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15"/>
  <c r="Q14"/>
  <c r="Q13"/>
  <c r="Q12"/>
  <c r="Q11"/>
  <c r="Q10"/>
  <c r="Q9"/>
  <c r="Q8"/>
  <c r="P9"/>
  <c r="A48"/>
  <c r="A49" s="1"/>
  <c r="A50" s="1"/>
  <c r="P79"/>
  <c r="P77"/>
  <c r="P32"/>
  <c r="P80"/>
  <c r="P69"/>
  <c r="P81"/>
  <c r="P66"/>
  <c r="P22"/>
  <c r="P36"/>
  <c r="J18"/>
  <c r="J8"/>
  <c r="I64"/>
  <c r="I68"/>
  <c r="I65"/>
  <c r="I63"/>
  <c r="I57"/>
  <c r="I58"/>
  <c r="I61"/>
  <c r="I62"/>
  <c r="I59"/>
  <c r="I60"/>
  <c r="I56"/>
  <c r="I14"/>
  <c r="I29"/>
  <c r="I11"/>
  <c r="I23"/>
  <c r="I19"/>
  <c r="I25"/>
  <c r="I16"/>
  <c r="I15"/>
  <c r="I18"/>
  <c r="I12"/>
  <c r="I10"/>
  <c r="I9"/>
  <c r="I8"/>
  <c r="R81"/>
  <c r="R79"/>
  <c r="R76"/>
  <c r="R74"/>
  <c r="R72"/>
  <c r="R68"/>
  <c r="R65"/>
  <c r="R63"/>
  <c r="R60"/>
  <c r="R58"/>
  <c r="R28"/>
  <c r="R26"/>
  <c r="R20"/>
  <c r="R14"/>
  <c r="H86"/>
  <c r="P86" s="1"/>
  <c r="E86"/>
  <c r="H74"/>
  <c r="H75"/>
  <c r="H68"/>
  <c r="H67"/>
  <c r="H64"/>
  <c r="H62"/>
  <c r="H58"/>
  <c r="H65"/>
  <c r="H70"/>
  <c r="H59"/>
  <c r="H71"/>
  <c r="H57"/>
  <c r="H61"/>
  <c r="H63"/>
  <c r="H60"/>
  <c r="H56"/>
  <c r="H23"/>
  <c r="E23"/>
  <c r="H31"/>
  <c r="H30"/>
  <c r="H14"/>
  <c r="H13"/>
  <c r="H19"/>
  <c r="H11"/>
  <c r="H27"/>
  <c r="H10"/>
  <c r="H18"/>
  <c r="H15"/>
  <c r="H21"/>
  <c r="H8"/>
  <c r="H9"/>
  <c r="H12"/>
  <c r="R77"/>
  <c r="R73"/>
  <c r="R70"/>
  <c r="R69"/>
  <c r="R64"/>
  <c r="R59"/>
  <c r="R29"/>
  <c r="R27"/>
  <c r="R25"/>
  <c r="R22"/>
  <c r="R18"/>
  <c r="R15"/>
  <c r="R82"/>
  <c r="R85" s="1"/>
  <c r="R88" s="1"/>
  <c r="R89" s="1"/>
  <c r="R90" s="1"/>
  <c r="R91" s="1"/>
  <c r="R71"/>
  <c r="R57"/>
  <c r="F91"/>
  <c r="F90"/>
  <c r="P90" s="1"/>
  <c r="F89"/>
  <c r="F88"/>
  <c r="P88" s="1"/>
  <c r="F76"/>
  <c r="F87"/>
  <c r="P87" s="1"/>
  <c r="F73"/>
  <c r="P73" s="1"/>
  <c r="F85"/>
  <c r="P85" s="1"/>
  <c r="G84"/>
  <c r="P84" s="1"/>
  <c r="E84"/>
  <c r="F68"/>
  <c r="P68" s="1"/>
  <c r="G83"/>
  <c r="P83" s="1"/>
  <c r="E83"/>
  <c r="F82"/>
  <c r="P82" s="1"/>
  <c r="G75"/>
  <c r="P75" s="1"/>
  <c r="F71"/>
  <c r="P71" s="1"/>
  <c r="F74"/>
  <c r="P74" s="1"/>
  <c r="F70"/>
  <c r="P70" s="1"/>
  <c r="F78"/>
  <c r="P78" s="1"/>
  <c r="F63"/>
  <c r="P63" s="1"/>
  <c r="G59"/>
  <c r="P59" s="1"/>
  <c r="G64"/>
  <c r="F64"/>
  <c r="G62"/>
  <c r="F62"/>
  <c r="P62" s="1"/>
  <c r="G58"/>
  <c r="F58"/>
  <c r="P58" s="1"/>
  <c r="G72"/>
  <c r="F72"/>
  <c r="P72" s="1"/>
  <c r="G67"/>
  <c r="F67"/>
  <c r="P67" s="1"/>
  <c r="G61"/>
  <c r="F61"/>
  <c r="P61" s="1"/>
  <c r="G57"/>
  <c r="F57"/>
  <c r="P57" s="1"/>
  <c r="G65"/>
  <c r="F65"/>
  <c r="P65" s="1"/>
  <c r="G60"/>
  <c r="F60"/>
  <c r="P60" s="1"/>
  <c r="A57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G56"/>
  <c r="F56"/>
  <c r="R23"/>
  <c r="G13"/>
  <c r="G33"/>
  <c r="P33" s="1"/>
  <c r="E33"/>
  <c r="G29"/>
  <c r="G11"/>
  <c r="G27"/>
  <c r="G16"/>
  <c r="G12"/>
  <c r="G14"/>
  <c r="G21"/>
  <c r="G15"/>
  <c r="G8"/>
  <c r="G20"/>
  <c r="G9"/>
  <c r="G18"/>
  <c r="R11"/>
  <c r="P18"/>
  <c r="P27"/>
  <c r="P13"/>
  <c r="P29"/>
  <c r="F50"/>
  <c r="F49"/>
  <c r="F48"/>
  <c r="F47"/>
  <c r="P47" s="1"/>
  <c r="F46"/>
  <c r="F45"/>
  <c r="F44"/>
  <c r="F43"/>
  <c r="F31"/>
  <c r="F42"/>
  <c r="F41"/>
  <c r="F40"/>
  <c r="F39"/>
  <c r="F38"/>
  <c r="F37"/>
  <c r="F30"/>
  <c r="F14"/>
  <c r="P14" s="1"/>
  <c r="F28"/>
  <c r="F35"/>
  <c r="P35" s="1"/>
  <c r="F34"/>
  <c r="F17"/>
  <c r="F19"/>
  <c r="F11"/>
  <c r="F15"/>
  <c r="P15" s="1"/>
  <c r="F26"/>
  <c r="P26" s="1"/>
  <c r="F25"/>
  <c r="F16"/>
  <c r="P16" s="1"/>
  <c r="F20"/>
  <c r="F10"/>
  <c r="F24"/>
  <c r="P24" s="1"/>
  <c r="F21"/>
  <c r="F8"/>
  <c r="F12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P10" l="1"/>
  <c r="P12"/>
  <c r="P56"/>
  <c r="P76"/>
  <c r="P91"/>
  <c r="P21"/>
  <c r="P89"/>
  <c r="P8"/>
  <c r="P11"/>
  <c r="P64"/>
  <c r="P23"/>
  <c r="R16"/>
  <c r="R17" s="1"/>
  <c r="R30" s="1"/>
  <c r="R31" s="1"/>
  <c r="R32" s="1"/>
  <c r="R33" s="1"/>
  <c r="R34" s="1"/>
  <c r="R35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P49"/>
  <c r="P45"/>
  <c r="P42"/>
  <c r="P38"/>
  <c r="P34"/>
  <c r="P25"/>
  <c r="P43"/>
  <c r="P40"/>
  <c r="P30"/>
  <c r="P28"/>
  <c r="P19"/>
  <c r="P20"/>
  <c r="P50"/>
  <c r="P48"/>
  <c r="P46"/>
  <c r="P44"/>
  <c r="P31"/>
  <c r="P41"/>
  <c r="P39"/>
  <c r="P37"/>
  <c r="P17"/>
</calcChain>
</file>

<file path=xl/sharedStrings.xml><?xml version="1.0" encoding="utf-8"?>
<sst xmlns="http://schemas.openxmlformats.org/spreadsheetml/2006/main" count="262" uniqueCount="116">
  <si>
    <t>Томская федерация спортивного ориентирования</t>
  </si>
  <si>
    <t>№ п/п</t>
  </si>
  <si>
    <t>Фамилия,Имя</t>
  </si>
  <si>
    <r>
      <t>Группа</t>
    </r>
    <r>
      <rPr>
        <b/>
        <sz val="11"/>
        <color rgb="FFFF0000"/>
        <rFont val="Calibri"/>
        <family val="2"/>
        <charset val="204"/>
        <scheme val="minor"/>
      </rPr>
      <t xml:space="preserve"> Мужчины</t>
    </r>
  </si>
  <si>
    <t>Коллектив</t>
  </si>
  <si>
    <t>Год рождения</t>
  </si>
  <si>
    <t>очки</t>
  </si>
  <si>
    <t>Разряд/звание</t>
  </si>
  <si>
    <t xml:space="preserve">Сумма </t>
  </si>
  <si>
    <t>Место</t>
  </si>
  <si>
    <t>Белоусов Сергей</t>
  </si>
  <si>
    <t>Картавцев Константин</t>
  </si>
  <si>
    <t>Новиков Евгений</t>
  </si>
  <si>
    <t>Кузьмин Семен</t>
  </si>
  <si>
    <t>Анищенко Роман</t>
  </si>
  <si>
    <t>Сидоров Владимир</t>
  </si>
  <si>
    <t>Седнев Иван</t>
  </si>
  <si>
    <t>Борисов Николай</t>
  </si>
  <si>
    <t>Федоренко Максим</t>
  </si>
  <si>
    <t>Ахмадишин Зинур</t>
  </si>
  <si>
    <t>Петров Артем</t>
  </si>
  <si>
    <t>Жармухамбетов Ренат</t>
  </si>
  <si>
    <t>Федотов Николай</t>
  </si>
  <si>
    <t>Дохтуров Всеволод</t>
  </si>
  <si>
    <t>Мещеров Семен</t>
  </si>
  <si>
    <t>Ушаков Иван</t>
  </si>
  <si>
    <t>Зуза Даниил</t>
  </si>
  <si>
    <t>Кузьмин Дмитрий</t>
  </si>
  <si>
    <t>ТПУ</t>
  </si>
  <si>
    <t>ТУСУР</t>
  </si>
  <si>
    <t>Томск,лично</t>
  </si>
  <si>
    <t>СК Легион</t>
  </si>
  <si>
    <t>ТГУ</t>
  </si>
  <si>
    <t>СибГМУ</t>
  </si>
  <si>
    <t>МС</t>
  </si>
  <si>
    <t>КМС</t>
  </si>
  <si>
    <t>I</t>
  </si>
  <si>
    <t>II</t>
  </si>
  <si>
    <t>III</t>
  </si>
  <si>
    <r>
      <t>Группа</t>
    </r>
    <r>
      <rPr>
        <b/>
        <sz val="11"/>
        <color rgb="FFFF0000"/>
        <rFont val="Calibri"/>
        <family val="2"/>
        <charset val="204"/>
        <scheme val="minor"/>
      </rPr>
      <t xml:space="preserve"> Женщины</t>
    </r>
  </si>
  <si>
    <t>Лукьянова Евгения</t>
  </si>
  <si>
    <t>Дохтурова Елена</t>
  </si>
  <si>
    <t>Батальцева Наталия</t>
  </si>
  <si>
    <t>Белоусова Вера</t>
  </si>
  <si>
    <t>Зарецкая Анастасия</t>
  </si>
  <si>
    <t>Равцова Светлана</t>
  </si>
  <si>
    <t>Брагина Галина</t>
  </si>
  <si>
    <t xml:space="preserve">Поздышева Надежда </t>
  </si>
  <si>
    <t>Орлова Елена</t>
  </si>
  <si>
    <t>Жердева Полина</t>
  </si>
  <si>
    <t>Кириллова Ирина</t>
  </si>
  <si>
    <t>Иволина Светлана</t>
  </si>
  <si>
    <t>Кочетова Алена</t>
  </si>
  <si>
    <t>Зенкова Дарья</t>
  </si>
  <si>
    <t>Зенкова Полина</t>
  </si>
  <si>
    <t>Каширин Владислав</t>
  </si>
  <si>
    <t>АО Томская генерация</t>
  </si>
  <si>
    <t>Поздеев Тимофей</t>
  </si>
  <si>
    <t>Горн Алексей</t>
  </si>
  <si>
    <t>Ерахтин Игорь</t>
  </si>
  <si>
    <t>Ипатов Павел</t>
  </si>
  <si>
    <t>Николаев Адександр</t>
  </si>
  <si>
    <t>Перминов Петр</t>
  </si>
  <si>
    <t>Копченов Владислав</t>
  </si>
  <si>
    <t>Жаркова Нина</t>
  </si>
  <si>
    <t>Сорока Алена</t>
  </si>
  <si>
    <t>Пашкевич Маргарита</t>
  </si>
  <si>
    <t>СДЮСШОР№16</t>
  </si>
  <si>
    <t>Урбановская Ольга</t>
  </si>
  <si>
    <t>Плотникова Ксения</t>
  </si>
  <si>
    <t>Плотников Алексей</t>
  </si>
  <si>
    <t>Торлопов Максим</t>
  </si>
  <si>
    <t>Пеленг</t>
  </si>
  <si>
    <t>Смирнов Серафим</t>
  </si>
  <si>
    <t xml:space="preserve"> ЧГТ, 9.05.2016</t>
  </si>
  <si>
    <t>ЧТО, 28.05.2016</t>
  </si>
  <si>
    <t>ЧТО, 4.06.2016</t>
  </si>
  <si>
    <t>ЧТО, 5.06.2016</t>
  </si>
  <si>
    <t>ЧТО, 12.06.2016</t>
  </si>
  <si>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Calibri"/>
        <family val="2"/>
        <charset val="204"/>
        <scheme val="minor"/>
      </rPr>
      <t>Томь 2015», 4.08.2016</t>
    </r>
  </si>
  <si>
    <t>«Томь 2015», 5.08.2016</t>
  </si>
  <si>
    <r>
      <t>«Томь 2015</t>
    </r>
    <r>
      <rPr>
        <sz val="11"/>
        <color theme="1"/>
        <rFont val="Calibri"/>
        <family val="2"/>
        <charset val="204"/>
      </rPr>
      <t>»</t>
    </r>
    <r>
      <rPr>
        <sz val="11"/>
        <color theme="1"/>
        <rFont val="Calibri"/>
        <family val="2"/>
        <charset val="204"/>
        <scheme val="minor"/>
      </rPr>
      <t>, 7.08.2016</t>
    </r>
  </si>
  <si>
    <t>ЧГТ,      Кубок "Е4", 4.09.2016</t>
  </si>
  <si>
    <r>
      <t>ЧГТ,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Calibri"/>
        <family val="2"/>
        <charset val="204"/>
        <scheme val="minor"/>
      </rPr>
      <t>Томский марафон</t>
    </r>
    <r>
      <rPr>
        <sz val="11"/>
        <color theme="1"/>
        <rFont val="Calibri"/>
        <family val="2"/>
        <charset val="204"/>
      </rPr>
      <t>»</t>
    </r>
    <r>
      <rPr>
        <sz val="11"/>
        <color theme="1"/>
        <rFont val="Calibri"/>
        <family val="2"/>
        <charset val="204"/>
        <scheme val="minor"/>
      </rPr>
      <t>, 2.10.2016</t>
    </r>
  </si>
  <si>
    <t>Шестаков Денис</t>
  </si>
  <si>
    <t>Майбах Андрей</t>
  </si>
  <si>
    <t>Абрамов Сергей</t>
  </si>
  <si>
    <t>Хоменко Данил</t>
  </si>
  <si>
    <t>Мотькин Сергей</t>
  </si>
  <si>
    <t>Карпов Артем</t>
  </si>
  <si>
    <t>Рослый Илья</t>
  </si>
  <si>
    <t>Сергеев Сергей</t>
  </si>
  <si>
    <t>Мещеров Петр</t>
  </si>
  <si>
    <t>Юринова Юлия</t>
  </si>
  <si>
    <t>Загородникова Дарья</t>
  </si>
  <si>
    <t>Ильина Олеся</t>
  </si>
  <si>
    <t>Быкова Ксения</t>
  </si>
  <si>
    <t>Раздобудько Инна</t>
  </si>
  <si>
    <t>Шарыпова Галина</t>
  </si>
  <si>
    <t>Смолягин Андрей</t>
  </si>
  <si>
    <t>Логинова Наталья</t>
  </si>
  <si>
    <t>Савиновская Марина</t>
  </si>
  <si>
    <t>Коковихин Сергей</t>
  </si>
  <si>
    <t>Алипова Ксения</t>
  </si>
  <si>
    <t>Тайтаков Сергей</t>
  </si>
  <si>
    <t>Орехов Андрей</t>
  </si>
  <si>
    <t>Волкова Александра</t>
  </si>
  <si>
    <t>Никонова Ольга</t>
  </si>
  <si>
    <t>Колесникова Ирина</t>
  </si>
  <si>
    <t>Молодых Анна</t>
  </si>
  <si>
    <t>Склюев Андрей</t>
  </si>
  <si>
    <t>Румянцева Юлия</t>
  </si>
  <si>
    <t>Астанина Марина</t>
  </si>
  <si>
    <t>Сумма лучших результатов 8 из 10</t>
  </si>
  <si>
    <t>Каширина Татьяна</t>
  </si>
  <si>
    <t>итоговая таблица ранга спортсменов  Томской области по спортивному ориентированию летнего сезона 2016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</si>
</sst>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0" xfId="0" applyFill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Fill="1" applyBorder="1"/>
    <xf numFmtId="0" fontId="0" fillId="0" borderId="6" xfId="0" applyFill="1" applyBorder="1"/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3" xfId="0" applyBorder="1" applyAlignment="1">
      <alignment horizontal="center" vertical="center" wrapText="1"/>
    </xf>
    <xf numFmtId="0" fontId="0" fillId="0" borderId="0" xfId="0" applyAlignment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Border="1"/>
    <xf numFmtId="0" fontId="6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5"/>
  <sheetViews>
    <sheetView tabSelected="1" zoomScale="85" zoomScaleNormal="85" workbookViewId="0">
      <selection activeCell="A5" sqref="A5:P5"/>
    </sheetView>
  </sheetViews>
  <sheetFormatPr defaultRowHeight="15"/>
  <cols>
    <col min="1" max="1" width="6.28515625" style="2" customWidth="1"/>
    <col min="2" max="2" width="25.85546875" customWidth="1"/>
    <col min="3" max="3" width="22.5703125" customWidth="1"/>
    <col min="4" max="4" width="8.28515625" customWidth="1"/>
    <col min="5" max="5" width="11" customWidth="1"/>
    <col min="6" max="6" width="10.140625" customWidth="1"/>
    <col min="7" max="7" width="10.7109375" customWidth="1"/>
    <col min="9" max="9" width="9.140625" style="2"/>
    <col min="10" max="10" width="10.28515625" style="24" customWidth="1"/>
    <col min="14" max="14" width="11.140625" customWidth="1"/>
    <col min="15" max="15" width="13.85546875" customWidth="1"/>
    <col min="16" max="16" width="13.42578125" customWidth="1"/>
    <col min="17" max="17" width="12.7109375" customWidth="1"/>
    <col min="18" max="18" width="15.140625" customWidth="1"/>
  </cols>
  <sheetData>
    <row r="1" spans="1:40">
      <c r="J1" s="23"/>
    </row>
    <row r="2" spans="1:40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40">
      <c r="B3" s="62" t="s">
        <v>115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40">
      <c r="J4" s="2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>
      <c r="A5" s="47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1"/>
      <c r="R5" s="1"/>
      <c r="S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>
      <c r="A6" s="49" t="s">
        <v>1</v>
      </c>
      <c r="B6" s="51" t="s">
        <v>2</v>
      </c>
      <c r="C6" s="49" t="s">
        <v>4</v>
      </c>
      <c r="D6" s="54" t="s">
        <v>7</v>
      </c>
      <c r="E6" s="59" t="s">
        <v>5</v>
      </c>
      <c r="F6" s="56" t="s">
        <v>6</v>
      </c>
      <c r="G6" s="57"/>
      <c r="H6" s="57"/>
      <c r="I6" s="57"/>
      <c r="J6" s="57"/>
      <c r="K6" s="57"/>
      <c r="L6" s="57"/>
      <c r="M6" s="57"/>
      <c r="N6" s="57"/>
      <c r="O6" s="58"/>
      <c r="P6" s="49" t="s">
        <v>8</v>
      </c>
      <c r="Q6" s="59" t="s">
        <v>113</v>
      </c>
      <c r="R6" s="49" t="s">
        <v>9</v>
      </c>
      <c r="U6" s="46"/>
      <c r="V6" s="46"/>
      <c r="W6" s="46"/>
      <c r="X6" s="48"/>
      <c r="Y6" s="48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1"/>
      <c r="AL6" s="1"/>
      <c r="AM6" s="1"/>
      <c r="AN6" s="1"/>
    </row>
    <row r="7" spans="1:40" ht="45">
      <c r="A7" s="50"/>
      <c r="B7" s="52"/>
      <c r="C7" s="53"/>
      <c r="D7" s="52"/>
      <c r="E7" s="53"/>
      <c r="F7" s="11" t="s">
        <v>74</v>
      </c>
      <c r="G7" s="13" t="s">
        <v>75</v>
      </c>
      <c r="H7" s="11" t="s">
        <v>76</v>
      </c>
      <c r="I7" s="13" t="s">
        <v>77</v>
      </c>
      <c r="J7" s="11" t="s">
        <v>78</v>
      </c>
      <c r="K7" s="18" t="s">
        <v>79</v>
      </c>
      <c r="L7" s="19" t="s">
        <v>80</v>
      </c>
      <c r="M7" s="18" t="s">
        <v>81</v>
      </c>
      <c r="N7" s="11" t="s">
        <v>82</v>
      </c>
      <c r="O7" s="11" t="s">
        <v>83</v>
      </c>
      <c r="P7" s="53"/>
      <c r="Q7" s="60"/>
      <c r="R7" s="53"/>
      <c r="U7" s="45"/>
      <c r="V7" s="47"/>
      <c r="W7" s="47"/>
      <c r="X7" s="47"/>
      <c r="Y7" s="47"/>
      <c r="Z7" s="28"/>
      <c r="AA7" s="28"/>
      <c r="AB7" s="28"/>
      <c r="AC7" s="28"/>
      <c r="AD7" s="28"/>
      <c r="AE7" s="29"/>
      <c r="AF7" s="29"/>
      <c r="AG7" s="29"/>
      <c r="AH7" s="28"/>
      <c r="AI7" s="28"/>
      <c r="AJ7" s="28"/>
      <c r="AK7" s="1"/>
      <c r="AL7" s="1"/>
      <c r="AM7" s="1"/>
      <c r="AN7" s="1"/>
    </row>
    <row r="8" spans="1:40">
      <c r="A8" s="9">
        <f t="shared" ref="A8:A51" si="0">A7+1</f>
        <v>1</v>
      </c>
      <c r="B8" s="5" t="s">
        <v>10</v>
      </c>
      <c r="C8" s="5" t="s">
        <v>32</v>
      </c>
      <c r="D8" s="23" t="s">
        <v>34</v>
      </c>
      <c r="E8" s="8">
        <v>1986</v>
      </c>
      <c r="F8" s="32">
        <f>37</f>
        <v>37</v>
      </c>
      <c r="G8" s="32">
        <f>37</f>
        <v>37</v>
      </c>
      <c r="H8" s="37">
        <f>40</f>
        <v>40</v>
      </c>
      <c r="I8" s="37">
        <f>40</f>
        <v>40</v>
      </c>
      <c r="J8" s="37">
        <f>40</f>
        <v>40</v>
      </c>
      <c r="K8" s="37">
        <v>40</v>
      </c>
      <c r="L8" s="37">
        <v>40</v>
      </c>
      <c r="M8" s="32">
        <v>37</v>
      </c>
      <c r="N8" s="32">
        <v>35</v>
      </c>
      <c r="O8" s="32"/>
      <c r="P8" s="8">
        <f>SUM(F8:O8)</f>
        <v>346</v>
      </c>
      <c r="Q8" s="2">
        <f>H8+I8+J8+K8+L8+M8+G8+F8</f>
        <v>311</v>
      </c>
      <c r="R8" s="9">
        <v>1</v>
      </c>
      <c r="U8" s="23"/>
      <c r="V8" s="1"/>
      <c r="W8" s="1"/>
      <c r="X8" s="23"/>
      <c r="Y8" s="23"/>
      <c r="Z8" s="23"/>
      <c r="AA8" s="23"/>
      <c r="AB8" s="23"/>
      <c r="AC8" s="23"/>
      <c r="AD8" s="23"/>
      <c r="AE8" s="23"/>
      <c r="AF8" s="30"/>
      <c r="AG8" s="30"/>
      <c r="AH8" s="30"/>
      <c r="AI8" s="23"/>
      <c r="AJ8" s="23"/>
      <c r="AK8" s="1"/>
      <c r="AL8" s="1"/>
      <c r="AM8" s="1"/>
      <c r="AN8" s="1"/>
    </row>
    <row r="9" spans="1:40">
      <c r="A9" s="9">
        <f t="shared" si="0"/>
        <v>2</v>
      </c>
      <c r="B9" s="3" t="s">
        <v>11</v>
      </c>
      <c r="C9" s="4" t="s">
        <v>29</v>
      </c>
      <c r="D9" s="43" t="s">
        <v>34</v>
      </c>
      <c r="E9" s="9">
        <v>1987</v>
      </c>
      <c r="F9" s="32"/>
      <c r="G9" s="37">
        <f>40</f>
        <v>40</v>
      </c>
      <c r="H9" s="37">
        <f>40</f>
        <v>40</v>
      </c>
      <c r="I9" s="32">
        <f>37</f>
        <v>37</v>
      </c>
      <c r="J9" s="32">
        <v>33</v>
      </c>
      <c r="K9" s="32">
        <v>37</v>
      </c>
      <c r="L9" s="32">
        <v>37</v>
      </c>
      <c r="M9" s="37">
        <v>40</v>
      </c>
      <c r="N9" s="37">
        <v>40</v>
      </c>
      <c r="O9" s="37">
        <v>40</v>
      </c>
      <c r="P9" s="8">
        <f>SUM(F9:O9)</f>
        <v>344</v>
      </c>
      <c r="Q9" s="34">
        <f>O9+N9+M9+H9+G9+L9+K9+I9</f>
        <v>311</v>
      </c>
      <c r="R9" s="9">
        <v>1</v>
      </c>
      <c r="U9" s="23"/>
      <c r="V9" s="7"/>
      <c r="W9" s="1"/>
      <c r="X9" s="12"/>
      <c r="Y9" s="23"/>
      <c r="Z9" s="23"/>
      <c r="AA9" s="23"/>
      <c r="AB9" s="23"/>
      <c r="AC9" s="23"/>
      <c r="AD9" s="23"/>
      <c r="AE9" s="30"/>
      <c r="AF9" s="23"/>
      <c r="AG9" s="23"/>
      <c r="AH9" s="23"/>
      <c r="AI9" s="23"/>
      <c r="AJ9" s="30"/>
      <c r="AK9" s="1"/>
      <c r="AL9" s="1"/>
      <c r="AM9" s="1"/>
      <c r="AN9" s="1"/>
    </row>
    <row r="10" spans="1:40">
      <c r="A10" s="9">
        <f t="shared" si="0"/>
        <v>3</v>
      </c>
      <c r="B10" t="s">
        <v>13</v>
      </c>
      <c r="C10" s="4" t="s">
        <v>30</v>
      </c>
      <c r="D10" s="2" t="s">
        <v>34</v>
      </c>
      <c r="E10" s="10">
        <v>1985</v>
      </c>
      <c r="F10" s="32">
        <f>32</f>
        <v>32</v>
      </c>
      <c r="G10" s="32"/>
      <c r="H10" s="32">
        <f>35</f>
        <v>35</v>
      </c>
      <c r="I10" s="32">
        <f>35</f>
        <v>35</v>
      </c>
      <c r="J10" s="32">
        <v>35</v>
      </c>
      <c r="K10" s="32">
        <v>35</v>
      </c>
      <c r="L10" s="32">
        <v>35</v>
      </c>
      <c r="M10" s="32">
        <v>35</v>
      </c>
      <c r="N10" s="32">
        <v>37</v>
      </c>
      <c r="O10" s="32">
        <v>37</v>
      </c>
      <c r="P10" s="8">
        <f>SUM(F10:O10)</f>
        <v>316</v>
      </c>
      <c r="Q10" s="2">
        <f>O10+N10+M10+L10+K10+J10+I10+H10</f>
        <v>284</v>
      </c>
      <c r="R10" s="9">
        <v>3</v>
      </c>
      <c r="U10" s="23"/>
      <c r="V10" s="1"/>
      <c r="W10" s="1"/>
      <c r="X10" s="23"/>
      <c r="Y10" s="23"/>
      <c r="Z10" s="23"/>
      <c r="AA10" s="30"/>
      <c r="AB10" s="23"/>
      <c r="AC10" s="23"/>
      <c r="AD10" s="23"/>
      <c r="AE10" s="23"/>
      <c r="AF10" s="23"/>
      <c r="AG10" s="23"/>
      <c r="AH10" s="23"/>
      <c r="AI10" s="30"/>
      <c r="AJ10" s="23"/>
      <c r="AK10" s="1"/>
      <c r="AL10" s="1"/>
      <c r="AM10" s="1"/>
      <c r="AN10" s="1"/>
    </row>
    <row r="11" spans="1:40">
      <c r="A11" s="9">
        <f t="shared" si="0"/>
        <v>4</v>
      </c>
      <c r="B11" s="3" t="s">
        <v>14</v>
      </c>
      <c r="C11" s="4" t="s">
        <v>30</v>
      </c>
      <c r="D11" s="43" t="s">
        <v>35</v>
      </c>
      <c r="E11" s="9">
        <v>1986</v>
      </c>
      <c r="F11" s="32">
        <f>26</f>
        <v>26</v>
      </c>
      <c r="G11" s="32">
        <f>27</f>
        <v>27</v>
      </c>
      <c r="H11" s="32">
        <f>26</f>
        <v>26</v>
      </c>
      <c r="I11" s="32">
        <f>26</f>
        <v>26</v>
      </c>
      <c r="J11" s="32">
        <v>28</v>
      </c>
      <c r="K11" s="32">
        <v>33</v>
      </c>
      <c r="L11" s="32">
        <v>33</v>
      </c>
      <c r="M11" s="32">
        <v>33</v>
      </c>
      <c r="N11" s="32"/>
      <c r="O11" s="32">
        <v>35</v>
      </c>
      <c r="P11" s="8">
        <f>SUM(F11:O11)</f>
        <v>267</v>
      </c>
      <c r="Q11" s="31">
        <f>O11+M11+L11+K11+J11+G11+I11+H11</f>
        <v>241</v>
      </c>
      <c r="R11" s="9">
        <f>R10+1</f>
        <v>4</v>
      </c>
      <c r="U11" s="23"/>
      <c r="V11" s="1"/>
      <c r="W11" s="1"/>
      <c r="X11" s="23"/>
      <c r="Y11" s="23"/>
      <c r="Z11" s="23"/>
      <c r="AA11" s="23"/>
      <c r="AB11" s="23"/>
      <c r="AC11" s="23"/>
      <c r="AD11" s="30"/>
      <c r="AE11" s="23"/>
      <c r="AF11" s="23"/>
      <c r="AG11" s="23"/>
      <c r="AH11" s="23"/>
      <c r="AI11" s="23"/>
      <c r="AJ11" s="23"/>
      <c r="AK11" s="1"/>
      <c r="AL11" s="1"/>
      <c r="AM11" s="1"/>
      <c r="AN11" s="1"/>
    </row>
    <row r="12" spans="1:40">
      <c r="A12" s="9">
        <f t="shared" si="0"/>
        <v>5</v>
      </c>
      <c r="B12" s="1" t="s">
        <v>55</v>
      </c>
      <c r="C12" s="6" t="s">
        <v>56</v>
      </c>
      <c r="D12" s="36" t="s">
        <v>34</v>
      </c>
      <c r="E12" s="10">
        <v>1985</v>
      </c>
      <c r="F12" s="37">
        <f>40</f>
        <v>40</v>
      </c>
      <c r="G12" s="32">
        <f>32</f>
        <v>32</v>
      </c>
      <c r="H12" s="32">
        <f>31</f>
        <v>31</v>
      </c>
      <c r="I12" s="32">
        <f>33</f>
        <v>33</v>
      </c>
      <c r="J12" s="32">
        <v>29</v>
      </c>
      <c r="K12" s="32"/>
      <c r="L12" s="32"/>
      <c r="M12" s="32"/>
      <c r="N12" s="32">
        <v>31</v>
      </c>
      <c r="O12" s="32"/>
      <c r="P12" s="8">
        <f>SUM(F12:O12)</f>
        <v>196</v>
      </c>
      <c r="Q12" s="2">
        <f>F12+G12+H12+I12+J12+N12</f>
        <v>196</v>
      </c>
      <c r="R12" s="9">
        <v>5</v>
      </c>
      <c r="U12" s="23"/>
      <c r="V12" s="1"/>
      <c r="W12" s="1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1"/>
      <c r="AL12" s="1"/>
      <c r="AM12" s="1"/>
      <c r="AN12" s="1"/>
    </row>
    <row r="13" spans="1:40">
      <c r="A13" s="9">
        <f t="shared" si="0"/>
        <v>6</v>
      </c>
      <c r="B13" s="20" t="s">
        <v>71</v>
      </c>
      <c r="C13" s="16" t="s">
        <v>72</v>
      </c>
      <c r="D13" s="22" t="s">
        <v>36</v>
      </c>
      <c r="E13" s="17">
        <v>1988</v>
      </c>
      <c r="F13" s="32"/>
      <c r="G13" s="32">
        <f>24</f>
        <v>24</v>
      </c>
      <c r="H13" s="32">
        <f>22</f>
        <v>22</v>
      </c>
      <c r="I13" s="32"/>
      <c r="J13" s="32">
        <v>23</v>
      </c>
      <c r="K13" s="32">
        <v>32</v>
      </c>
      <c r="L13" s="32">
        <v>30</v>
      </c>
      <c r="M13" s="32">
        <v>31</v>
      </c>
      <c r="N13" s="32"/>
      <c r="O13" s="32">
        <v>33</v>
      </c>
      <c r="P13" s="8">
        <f>SUM(F13:O13)</f>
        <v>195</v>
      </c>
      <c r="Q13" s="34">
        <f>G13+H13+J13+K13+L13+M13+O13</f>
        <v>195</v>
      </c>
      <c r="R13" s="9">
        <v>6</v>
      </c>
      <c r="U13" s="23"/>
      <c r="V13" s="7"/>
      <c r="W13" s="1"/>
      <c r="X13" s="12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1"/>
      <c r="AL13" s="1"/>
      <c r="AM13" s="1"/>
      <c r="AN13" s="1"/>
    </row>
    <row r="14" spans="1:40">
      <c r="A14" s="9">
        <f t="shared" si="0"/>
        <v>7</v>
      </c>
      <c r="B14" s="7" t="s">
        <v>63</v>
      </c>
      <c r="C14" s="14" t="s">
        <v>30</v>
      </c>
      <c r="D14" s="12" t="s">
        <v>37</v>
      </c>
      <c r="E14" s="15">
        <v>1972</v>
      </c>
      <c r="F14" s="32">
        <f>20</f>
        <v>20</v>
      </c>
      <c r="G14" s="32">
        <f>23</f>
        <v>23</v>
      </c>
      <c r="H14" s="32">
        <f>24</f>
        <v>24</v>
      </c>
      <c r="I14" s="32">
        <f>24</f>
        <v>24</v>
      </c>
      <c r="J14" s="32">
        <v>25</v>
      </c>
      <c r="K14" s="32"/>
      <c r="L14" s="32"/>
      <c r="M14" s="32"/>
      <c r="N14" s="32">
        <v>28</v>
      </c>
      <c r="O14" s="32">
        <v>32</v>
      </c>
      <c r="P14" s="8">
        <f>SUM(F14:O14)</f>
        <v>176</v>
      </c>
      <c r="Q14" s="2">
        <f>O14+N14+J14+I14+H14+G14+F14</f>
        <v>176</v>
      </c>
      <c r="R14" s="9">
        <f>7</f>
        <v>7</v>
      </c>
      <c r="U14" s="23"/>
      <c r="V14" s="1"/>
      <c r="W14" s="1"/>
      <c r="X14" s="23"/>
      <c r="Y14" s="23"/>
      <c r="Z14" s="30"/>
      <c r="AA14" s="23"/>
      <c r="AB14" s="30"/>
      <c r="AC14" s="30"/>
      <c r="AD14" s="23"/>
      <c r="AE14" s="23"/>
      <c r="AF14" s="23"/>
      <c r="AG14" s="23"/>
      <c r="AH14" s="23"/>
      <c r="AI14" s="23"/>
      <c r="AJ14" s="23"/>
      <c r="AK14" s="1"/>
      <c r="AL14" s="1"/>
      <c r="AM14" s="1"/>
      <c r="AN14" s="1"/>
    </row>
    <row r="15" spans="1:40">
      <c r="A15" s="9">
        <f t="shared" si="0"/>
        <v>8</v>
      </c>
      <c r="B15" s="20" t="s">
        <v>15</v>
      </c>
      <c r="C15" s="4" t="s">
        <v>28</v>
      </c>
      <c r="D15" s="22" t="s">
        <v>34</v>
      </c>
      <c r="E15" s="9">
        <v>1972</v>
      </c>
      <c r="F15" s="32">
        <f>27</f>
        <v>27</v>
      </c>
      <c r="G15" s="32">
        <f>35</f>
        <v>35</v>
      </c>
      <c r="H15" s="32">
        <f>30</f>
        <v>30</v>
      </c>
      <c r="I15" s="32">
        <f>31</f>
        <v>31</v>
      </c>
      <c r="J15" s="32">
        <v>32</v>
      </c>
      <c r="K15" s="32"/>
      <c r="L15" s="32"/>
      <c r="M15" s="32"/>
      <c r="N15" s="32"/>
      <c r="O15" s="32"/>
      <c r="P15" s="8">
        <f>SUM(F15:O15)</f>
        <v>155</v>
      </c>
      <c r="Q15" s="34">
        <f>SUM(F15:O15)</f>
        <v>155</v>
      </c>
      <c r="R15" s="9">
        <f>8</f>
        <v>8</v>
      </c>
      <c r="U15" s="23"/>
      <c r="V15" s="7"/>
      <c r="W15" s="1"/>
      <c r="X15" s="12"/>
      <c r="Y15" s="1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1"/>
      <c r="AL15" s="1"/>
      <c r="AM15" s="1"/>
      <c r="AN15" s="1"/>
    </row>
    <row r="16" spans="1:40">
      <c r="A16" s="9">
        <f t="shared" si="0"/>
        <v>9</v>
      </c>
      <c r="B16" s="7" t="s">
        <v>70</v>
      </c>
      <c r="C16" s="14" t="s">
        <v>30</v>
      </c>
      <c r="D16" s="12" t="s">
        <v>36</v>
      </c>
      <c r="E16" s="15">
        <v>1987</v>
      </c>
      <c r="F16" s="32">
        <f>30</f>
        <v>30</v>
      </c>
      <c r="G16" s="32">
        <f>29</f>
        <v>29</v>
      </c>
      <c r="H16" s="32"/>
      <c r="I16" s="32">
        <f>30</f>
        <v>30</v>
      </c>
      <c r="J16" s="32">
        <v>30</v>
      </c>
      <c r="K16" s="32"/>
      <c r="L16" s="32"/>
      <c r="M16" s="32">
        <v>32</v>
      </c>
      <c r="N16" s="32"/>
      <c r="O16" s="32"/>
      <c r="P16" s="8">
        <f>SUM(F16:O16)</f>
        <v>151</v>
      </c>
      <c r="Q16" s="43">
        <f t="shared" ref="Q16:Q50" si="1">SUM(F16:O16)</f>
        <v>151</v>
      </c>
      <c r="R16" s="9">
        <f t="shared" ref="R16:R50" si="2">R15+1</f>
        <v>9</v>
      </c>
      <c r="U16" s="23"/>
      <c r="V16" s="1"/>
      <c r="W16" s="1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1"/>
      <c r="AL16" s="1"/>
      <c r="AM16" s="1"/>
      <c r="AN16" s="1"/>
    </row>
    <row r="17" spans="1:40">
      <c r="A17" s="9">
        <f t="shared" si="0"/>
        <v>10</v>
      </c>
      <c r="B17" s="20" t="s">
        <v>85</v>
      </c>
      <c r="C17" s="16" t="s">
        <v>32</v>
      </c>
      <c r="D17" s="22" t="s">
        <v>35</v>
      </c>
      <c r="E17" s="17">
        <v>1996</v>
      </c>
      <c r="F17" s="32">
        <f>24</f>
        <v>24</v>
      </c>
      <c r="G17" s="32"/>
      <c r="H17" s="32"/>
      <c r="I17" s="32"/>
      <c r="J17" s="32">
        <v>24</v>
      </c>
      <c r="K17" s="32"/>
      <c r="L17" s="32">
        <v>32</v>
      </c>
      <c r="M17" s="32">
        <v>30</v>
      </c>
      <c r="N17" s="32">
        <v>30</v>
      </c>
      <c r="O17" s="32"/>
      <c r="P17" s="8">
        <f>SUM(F17:O17)</f>
        <v>140</v>
      </c>
      <c r="Q17" s="43">
        <f t="shared" si="1"/>
        <v>140</v>
      </c>
      <c r="R17" s="9">
        <f t="shared" si="2"/>
        <v>10</v>
      </c>
      <c r="U17" s="23"/>
      <c r="V17" s="1"/>
      <c r="W17" s="1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1"/>
      <c r="AL17" s="1"/>
      <c r="AM17" s="1"/>
      <c r="AN17" s="1"/>
    </row>
    <row r="18" spans="1:40">
      <c r="A18" s="9">
        <f t="shared" si="0"/>
        <v>11</v>
      </c>
      <c r="B18" s="7" t="s">
        <v>27</v>
      </c>
      <c r="C18" s="6" t="s">
        <v>32</v>
      </c>
      <c r="D18" s="12" t="s">
        <v>34</v>
      </c>
      <c r="E18" s="10">
        <v>1991</v>
      </c>
      <c r="F18" s="32"/>
      <c r="G18" s="32">
        <f>33</f>
        <v>33</v>
      </c>
      <c r="H18" s="32">
        <f>33</f>
        <v>33</v>
      </c>
      <c r="I18" s="32">
        <f>32</f>
        <v>32</v>
      </c>
      <c r="J18" s="32">
        <f>37</f>
        <v>37</v>
      </c>
      <c r="K18" s="32"/>
      <c r="L18" s="32"/>
      <c r="M18" s="32"/>
      <c r="N18" s="32"/>
      <c r="O18" s="32"/>
      <c r="P18" s="8">
        <f>SUM(F18:O18)</f>
        <v>135</v>
      </c>
      <c r="Q18" s="43">
        <f t="shared" si="1"/>
        <v>135</v>
      </c>
      <c r="R18" s="9">
        <f>11</f>
        <v>11</v>
      </c>
      <c r="U18" s="23"/>
      <c r="V18" s="7"/>
      <c r="W18" s="1"/>
      <c r="X18" s="12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1"/>
      <c r="AL18" s="1"/>
      <c r="AM18" s="1"/>
      <c r="AN18" s="1"/>
    </row>
    <row r="19" spans="1:40">
      <c r="A19" s="9">
        <f t="shared" si="0"/>
        <v>12</v>
      </c>
      <c r="B19" s="3" t="s">
        <v>16</v>
      </c>
      <c r="C19" s="4" t="s">
        <v>30</v>
      </c>
      <c r="D19" s="43" t="s">
        <v>36</v>
      </c>
      <c r="E19" s="9">
        <v>1986</v>
      </c>
      <c r="F19" s="32">
        <f>25</f>
        <v>25</v>
      </c>
      <c r="G19" s="32"/>
      <c r="H19" s="32">
        <f>29</f>
        <v>29</v>
      </c>
      <c r="I19" s="32">
        <f>28</f>
        <v>28</v>
      </c>
      <c r="J19" s="32">
        <v>26</v>
      </c>
      <c r="K19" s="32"/>
      <c r="L19" s="32"/>
      <c r="M19" s="32">
        <v>27</v>
      </c>
      <c r="N19" s="32"/>
      <c r="O19" s="32"/>
      <c r="P19" s="8">
        <f>SUM(F19:O19)</f>
        <v>135</v>
      </c>
      <c r="Q19" s="43">
        <f t="shared" si="1"/>
        <v>135</v>
      </c>
      <c r="R19" s="9">
        <v>11</v>
      </c>
      <c r="U19" s="23"/>
      <c r="V19" s="7"/>
      <c r="W19" s="1"/>
      <c r="X19" s="12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1"/>
      <c r="AL19" s="1"/>
      <c r="AM19" s="1"/>
      <c r="AN19" s="1"/>
    </row>
    <row r="20" spans="1:40">
      <c r="A20" s="9">
        <f t="shared" si="0"/>
        <v>13</v>
      </c>
      <c r="B20" s="7" t="s">
        <v>57</v>
      </c>
      <c r="C20" s="14" t="s">
        <v>29</v>
      </c>
      <c r="D20" s="12" t="s">
        <v>34</v>
      </c>
      <c r="E20" s="15">
        <v>1988</v>
      </c>
      <c r="F20" s="32">
        <f>31</f>
        <v>31</v>
      </c>
      <c r="G20" s="32">
        <f>30</f>
        <v>30</v>
      </c>
      <c r="H20" s="32"/>
      <c r="I20" s="32"/>
      <c r="J20" s="32"/>
      <c r="K20" s="32"/>
      <c r="L20" s="32"/>
      <c r="M20" s="32">
        <v>28</v>
      </c>
      <c r="N20" s="32">
        <v>32</v>
      </c>
      <c r="O20" s="32"/>
      <c r="P20" s="8">
        <f>SUM(F20:O20)</f>
        <v>121</v>
      </c>
      <c r="Q20" s="43">
        <f t="shared" si="1"/>
        <v>121</v>
      </c>
      <c r="R20" s="9">
        <f>13</f>
        <v>13</v>
      </c>
      <c r="U20" s="23"/>
      <c r="V20" s="7"/>
      <c r="W20" s="7"/>
      <c r="X20" s="12"/>
      <c r="Y20" s="12"/>
      <c r="Z20" s="12"/>
      <c r="AA20" s="23"/>
      <c r="AB20" s="12"/>
      <c r="AC20" s="23"/>
      <c r="AD20" s="12"/>
      <c r="AE20" s="1"/>
      <c r="AF20" s="1"/>
      <c r="AG20" s="1"/>
      <c r="AH20" s="1"/>
      <c r="AI20" s="23"/>
      <c r="AJ20" s="1"/>
      <c r="AK20" s="1"/>
      <c r="AL20" s="1"/>
      <c r="AM20" s="1"/>
      <c r="AN20" s="1"/>
    </row>
    <row r="21" spans="1:40">
      <c r="A21" s="9">
        <f t="shared" si="0"/>
        <v>14</v>
      </c>
      <c r="B21" s="3" t="s">
        <v>12</v>
      </c>
      <c r="C21" s="4" t="s">
        <v>28</v>
      </c>
      <c r="D21" s="43" t="s">
        <v>34</v>
      </c>
      <c r="E21" s="9">
        <v>1978</v>
      </c>
      <c r="F21" s="32">
        <f>35</f>
        <v>35</v>
      </c>
      <c r="G21" s="32">
        <f>31</f>
        <v>31</v>
      </c>
      <c r="H21" s="32">
        <f>32</f>
        <v>32</v>
      </c>
      <c r="I21" s="32"/>
      <c r="J21" s="32"/>
      <c r="K21" s="32"/>
      <c r="L21" s="32"/>
      <c r="M21" s="32"/>
      <c r="N21" s="32"/>
      <c r="O21" s="32"/>
      <c r="P21" s="8">
        <f>SUM(F21:O21)</f>
        <v>98</v>
      </c>
      <c r="Q21" s="43">
        <f t="shared" si="1"/>
        <v>98</v>
      </c>
      <c r="R21" s="9">
        <v>14</v>
      </c>
      <c r="U21" s="23"/>
      <c r="V21" s="7"/>
      <c r="W21" s="7"/>
      <c r="X21" s="12"/>
      <c r="Y21" s="12"/>
      <c r="Z21" s="12"/>
      <c r="AA21" s="23"/>
      <c r="AB21" s="23"/>
      <c r="AC21" s="23"/>
      <c r="AD21" s="12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 s="9">
        <f t="shared" si="0"/>
        <v>15</v>
      </c>
      <c r="B22" s="7" t="s">
        <v>105</v>
      </c>
      <c r="C22" s="64" t="s">
        <v>29</v>
      </c>
      <c r="D22" s="21" t="s">
        <v>36</v>
      </c>
      <c r="E22" s="17">
        <v>1996</v>
      </c>
      <c r="F22" s="32"/>
      <c r="G22" s="32"/>
      <c r="H22" s="32"/>
      <c r="I22" s="32"/>
      <c r="J22" s="32"/>
      <c r="K22" s="32">
        <v>31</v>
      </c>
      <c r="L22" s="32">
        <v>29</v>
      </c>
      <c r="M22" s="32">
        <v>29</v>
      </c>
      <c r="N22" s="32"/>
      <c r="O22" s="32"/>
      <c r="P22" s="8">
        <f>SUM(F22:O22)</f>
        <v>89</v>
      </c>
      <c r="Q22" s="43">
        <f t="shared" si="1"/>
        <v>89</v>
      </c>
      <c r="R22" s="9">
        <f>15</f>
        <v>15</v>
      </c>
      <c r="U22" s="23"/>
      <c r="V22" s="1"/>
      <c r="W22" s="1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1"/>
      <c r="AL22" s="1"/>
      <c r="AM22" s="1"/>
      <c r="AN22" s="1"/>
    </row>
    <row r="23" spans="1:40">
      <c r="A23" s="9">
        <f t="shared" si="0"/>
        <v>16</v>
      </c>
      <c r="B23" s="20" t="s">
        <v>102</v>
      </c>
      <c r="C23" s="16" t="s">
        <v>31</v>
      </c>
      <c r="D23" s="22" t="s">
        <v>34</v>
      </c>
      <c r="E23" s="15">
        <f>1964</f>
        <v>1964</v>
      </c>
      <c r="F23" s="32"/>
      <c r="G23" s="32"/>
      <c r="H23" s="32">
        <f>27</f>
        <v>27</v>
      </c>
      <c r="I23" s="32">
        <f>27</f>
        <v>27</v>
      </c>
      <c r="J23" s="32">
        <v>31</v>
      </c>
      <c r="K23" s="32"/>
      <c r="L23" s="32"/>
      <c r="M23" s="32"/>
      <c r="N23" s="32"/>
      <c r="O23" s="32"/>
      <c r="P23" s="8">
        <f>SUM(F23:O23)</f>
        <v>85</v>
      </c>
      <c r="Q23" s="43">
        <f t="shared" si="1"/>
        <v>85</v>
      </c>
      <c r="R23" s="9">
        <f>16</f>
        <v>16</v>
      </c>
      <c r="U23" s="23"/>
      <c r="V23" s="7"/>
      <c r="W23" s="7"/>
      <c r="X23" s="12"/>
      <c r="Y23" s="12"/>
      <c r="Z23" s="12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1"/>
      <c r="AL23" s="1"/>
      <c r="AM23" s="1"/>
      <c r="AN23" s="1"/>
    </row>
    <row r="24" spans="1:40">
      <c r="A24" s="9">
        <f t="shared" si="0"/>
        <v>17</v>
      </c>
      <c r="B24" s="7" t="s">
        <v>84</v>
      </c>
      <c r="C24" s="14" t="s">
        <v>31</v>
      </c>
      <c r="D24" s="12" t="s">
        <v>34</v>
      </c>
      <c r="E24" s="17">
        <v>1977</v>
      </c>
      <c r="F24" s="32">
        <f>33</f>
        <v>33</v>
      </c>
      <c r="G24" s="32"/>
      <c r="H24" s="32"/>
      <c r="I24" s="32"/>
      <c r="J24" s="32">
        <v>27</v>
      </c>
      <c r="K24" s="32"/>
      <c r="L24" s="32"/>
      <c r="M24" s="32"/>
      <c r="N24" s="32"/>
      <c r="O24" s="32"/>
      <c r="P24" s="8">
        <f>SUM(F24:O24)</f>
        <v>60</v>
      </c>
      <c r="Q24" s="43">
        <f t="shared" si="1"/>
        <v>60</v>
      </c>
      <c r="R24" s="9">
        <v>17</v>
      </c>
      <c r="U24" s="23"/>
      <c r="V24" s="7"/>
      <c r="W24" s="1"/>
      <c r="X24" s="12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1"/>
      <c r="AL24" s="1"/>
      <c r="AM24" s="1"/>
      <c r="AN24" s="1"/>
    </row>
    <row r="25" spans="1:40">
      <c r="A25" s="9">
        <f t="shared" si="0"/>
        <v>18</v>
      </c>
      <c r="B25" s="20" t="s">
        <v>60</v>
      </c>
      <c r="C25" s="16" t="s">
        <v>30</v>
      </c>
      <c r="D25" s="22" t="s">
        <v>36</v>
      </c>
      <c r="E25" s="17">
        <v>1987</v>
      </c>
      <c r="F25" s="32">
        <f>29</f>
        <v>29</v>
      </c>
      <c r="G25" s="32"/>
      <c r="H25" s="32"/>
      <c r="I25" s="32">
        <f>29</f>
        <v>29</v>
      </c>
      <c r="J25" s="32"/>
      <c r="K25" s="32"/>
      <c r="L25" s="32"/>
      <c r="M25" s="32"/>
      <c r="N25" s="32"/>
      <c r="O25" s="32"/>
      <c r="P25" s="8">
        <f>SUM(F25:O25)</f>
        <v>58</v>
      </c>
      <c r="Q25" s="43">
        <f t="shared" si="1"/>
        <v>58</v>
      </c>
      <c r="R25" s="9">
        <f>18</f>
        <v>18</v>
      </c>
      <c r="U25" s="23"/>
      <c r="V25" s="7"/>
      <c r="W25" s="7"/>
      <c r="X25" s="12"/>
      <c r="Y25" s="12"/>
      <c r="Z25" s="1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1"/>
      <c r="AL25" s="1"/>
      <c r="AM25" s="1"/>
      <c r="AN25" s="1"/>
    </row>
    <row r="26" spans="1:40">
      <c r="A26" s="9">
        <f t="shared" si="0"/>
        <v>19</v>
      </c>
      <c r="B26" s="1" t="s">
        <v>17</v>
      </c>
      <c r="C26" s="6" t="s">
        <v>32</v>
      </c>
      <c r="D26" s="42" t="s">
        <v>36</v>
      </c>
      <c r="E26" s="10">
        <v>1989</v>
      </c>
      <c r="F26" s="32">
        <f>28</f>
        <v>28</v>
      </c>
      <c r="G26" s="32"/>
      <c r="H26" s="32"/>
      <c r="I26" s="32"/>
      <c r="J26" s="32"/>
      <c r="K26" s="32"/>
      <c r="L26" s="32"/>
      <c r="M26" s="32"/>
      <c r="N26" s="32">
        <v>29</v>
      </c>
      <c r="O26" s="32"/>
      <c r="P26" s="8">
        <f>SUM(F26:O26)</f>
        <v>57</v>
      </c>
      <c r="Q26" s="43">
        <f t="shared" si="1"/>
        <v>57</v>
      </c>
      <c r="R26" s="9">
        <f>19</f>
        <v>19</v>
      </c>
      <c r="U26" s="23"/>
      <c r="V26" s="1"/>
      <c r="W26" s="1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"/>
      <c r="AL26" s="1"/>
      <c r="AM26" s="1"/>
      <c r="AN26" s="1"/>
    </row>
    <row r="27" spans="1:40">
      <c r="A27" s="9">
        <f t="shared" si="0"/>
        <v>20</v>
      </c>
      <c r="B27" s="20" t="s">
        <v>58</v>
      </c>
      <c r="C27" s="16" t="s">
        <v>29</v>
      </c>
      <c r="D27" s="22" t="s">
        <v>34</v>
      </c>
      <c r="E27" s="17">
        <v>1990</v>
      </c>
      <c r="F27" s="32"/>
      <c r="G27" s="32">
        <f>28</f>
        <v>28</v>
      </c>
      <c r="H27" s="32">
        <f>25</f>
        <v>25</v>
      </c>
      <c r="I27" s="32"/>
      <c r="J27" s="32"/>
      <c r="K27" s="32"/>
      <c r="L27" s="32"/>
      <c r="M27" s="32"/>
      <c r="N27" s="32"/>
      <c r="O27" s="32"/>
      <c r="P27" s="8">
        <f>SUM(F27:O27)</f>
        <v>53</v>
      </c>
      <c r="Q27" s="43">
        <f t="shared" si="1"/>
        <v>53</v>
      </c>
      <c r="R27" s="9">
        <f>20</f>
        <v>20</v>
      </c>
      <c r="U27" s="23"/>
      <c r="V27" s="7"/>
      <c r="W27" s="7"/>
      <c r="X27" s="12"/>
      <c r="Y27" s="12"/>
      <c r="Z27" s="12"/>
      <c r="AA27" s="23"/>
      <c r="AB27" s="23"/>
      <c r="AC27" s="23"/>
      <c r="AD27" s="23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>
      <c r="A28" s="9">
        <f t="shared" si="0"/>
        <v>21</v>
      </c>
      <c r="B28" s="7" t="s">
        <v>86</v>
      </c>
      <c r="C28" s="14" t="s">
        <v>32</v>
      </c>
      <c r="D28" s="12"/>
      <c r="E28" s="15">
        <v>1996</v>
      </c>
      <c r="F28" s="32">
        <f>21</f>
        <v>21</v>
      </c>
      <c r="G28" s="32"/>
      <c r="H28" s="32"/>
      <c r="I28" s="32"/>
      <c r="J28" s="32"/>
      <c r="K28" s="32"/>
      <c r="L28" s="32">
        <v>31</v>
      </c>
      <c r="M28" s="32"/>
      <c r="N28" s="32"/>
      <c r="O28" s="32"/>
      <c r="P28" s="8">
        <f>SUM(F28:O28)</f>
        <v>52</v>
      </c>
      <c r="Q28" s="43">
        <f t="shared" si="1"/>
        <v>52</v>
      </c>
      <c r="R28" s="9">
        <f>21</f>
        <v>21</v>
      </c>
      <c r="U28" s="23"/>
      <c r="V28" s="7"/>
      <c r="W28" s="1"/>
      <c r="X28" s="12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1"/>
      <c r="AL28" s="1"/>
      <c r="AM28" s="1"/>
      <c r="AN28" s="1"/>
    </row>
    <row r="29" spans="1:40">
      <c r="A29" s="9">
        <f t="shared" si="0"/>
        <v>22</v>
      </c>
      <c r="B29" s="3" t="s">
        <v>20</v>
      </c>
      <c r="C29" s="4" t="s">
        <v>30</v>
      </c>
      <c r="D29" s="43" t="s">
        <v>36</v>
      </c>
      <c r="E29" s="9">
        <v>1988</v>
      </c>
      <c r="F29" s="32"/>
      <c r="G29" s="32">
        <f>26</f>
        <v>26</v>
      </c>
      <c r="H29" s="32"/>
      <c r="I29" s="32">
        <f>25</f>
        <v>25</v>
      </c>
      <c r="J29" s="32"/>
      <c r="K29" s="32"/>
      <c r="L29" s="32"/>
      <c r="M29" s="32"/>
      <c r="N29" s="32"/>
      <c r="O29" s="32"/>
      <c r="P29" s="8">
        <f>SUM(F29:O29)</f>
        <v>51</v>
      </c>
      <c r="Q29" s="43">
        <f t="shared" si="1"/>
        <v>51</v>
      </c>
      <c r="R29" s="9">
        <f>22</f>
        <v>22</v>
      </c>
      <c r="U29" s="23"/>
      <c r="V29" s="7"/>
      <c r="W29" s="1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1"/>
      <c r="AL29" s="1"/>
      <c r="AM29" s="1"/>
      <c r="AN29" s="1"/>
    </row>
    <row r="30" spans="1:40">
      <c r="A30" s="9">
        <f t="shared" si="0"/>
        <v>23</v>
      </c>
      <c r="B30" s="7" t="s">
        <v>18</v>
      </c>
      <c r="C30" s="6" t="s">
        <v>32</v>
      </c>
      <c r="D30" s="21" t="s">
        <v>35</v>
      </c>
      <c r="E30" s="10">
        <v>1994</v>
      </c>
      <c r="F30" s="32">
        <f>19</f>
        <v>19</v>
      </c>
      <c r="G30" s="32"/>
      <c r="H30" s="32">
        <f>28</f>
        <v>28</v>
      </c>
      <c r="I30" s="32"/>
      <c r="J30" s="32"/>
      <c r="K30" s="32"/>
      <c r="L30" s="32"/>
      <c r="M30" s="32"/>
      <c r="N30" s="32"/>
      <c r="O30" s="32"/>
      <c r="P30" s="8">
        <f>SUM(F30:O30)</f>
        <v>47</v>
      </c>
      <c r="Q30" s="43">
        <f t="shared" si="1"/>
        <v>47</v>
      </c>
      <c r="R30" s="9">
        <f t="shared" si="2"/>
        <v>23</v>
      </c>
      <c r="U30" s="23"/>
      <c r="V30" s="7"/>
      <c r="W30" s="7"/>
      <c r="X30" s="12"/>
      <c r="Y30" s="12"/>
      <c r="Z30" s="12"/>
      <c r="AA30" s="23"/>
      <c r="AB30" s="23"/>
      <c r="AC30" s="23"/>
      <c r="AD30" s="23"/>
      <c r="AE30" s="1"/>
      <c r="AF30" s="1"/>
      <c r="AG30" s="1"/>
      <c r="AH30" s="23"/>
      <c r="AI30" s="1"/>
      <c r="AJ30" s="1"/>
      <c r="AK30" s="1"/>
      <c r="AL30" s="1"/>
      <c r="AM30" s="1"/>
      <c r="AN30" s="1"/>
    </row>
    <row r="31" spans="1:40">
      <c r="A31" s="9">
        <f t="shared" si="0"/>
        <v>24</v>
      </c>
      <c r="B31" s="20" t="s">
        <v>59</v>
      </c>
      <c r="C31" s="16" t="s">
        <v>28</v>
      </c>
      <c r="D31" s="22"/>
      <c r="E31" s="17">
        <v>1994</v>
      </c>
      <c r="F31" s="32">
        <f>12</f>
        <v>12</v>
      </c>
      <c r="G31" s="32"/>
      <c r="H31" s="32">
        <f>23</f>
        <v>23</v>
      </c>
      <c r="I31" s="32"/>
      <c r="J31" s="32"/>
      <c r="K31" s="32"/>
      <c r="L31" s="32"/>
      <c r="M31" s="32"/>
      <c r="N31" s="32"/>
      <c r="O31" s="32"/>
      <c r="P31" s="8">
        <f>SUM(F31:O31)</f>
        <v>35</v>
      </c>
      <c r="Q31" s="43">
        <f t="shared" si="1"/>
        <v>35</v>
      </c>
      <c r="R31" s="9">
        <f t="shared" si="2"/>
        <v>24</v>
      </c>
      <c r="U31" s="23"/>
      <c r="V31" s="7"/>
      <c r="W31" s="7"/>
      <c r="X31" s="12"/>
      <c r="Y31" s="12"/>
      <c r="Z31" s="12"/>
      <c r="AA31" s="23"/>
      <c r="AB31" s="23"/>
      <c r="AC31" s="23"/>
      <c r="AD31" s="23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>
      <c r="A32" s="9">
        <f t="shared" si="0"/>
        <v>25</v>
      </c>
      <c r="B32" s="20" t="s">
        <v>110</v>
      </c>
      <c r="C32" s="44" t="s">
        <v>28</v>
      </c>
      <c r="D32" s="22" t="s">
        <v>35</v>
      </c>
      <c r="E32" s="17">
        <v>1996</v>
      </c>
      <c r="F32" s="32"/>
      <c r="G32" s="32"/>
      <c r="H32" s="32"/>
      <c r="I32" s="32"/>
      <c r="J32" s="32"/>
      <c r="K32" s="32"/>
      <c r="L32" s="32"/>
      <c r="M32" s="32"/>
      <c r="N32" s="32">
        <v>33</v>
      </c>
      <c r="O32" s="32"/>
      <c r="P32" s="8">
        <f>SUM(F32:O32)</f>
        <v>33</v>
      </c>
      <c r="Q32" s="43">
        <f t="shared" si="1"/>
        <v>33</v>
      </c>
      <c r="R32" s="9">
        <f t="shared" si="2"/>
        <v>25</v>
      </c>
      <c r="S32" s="25"/>
      <c r="T32" s="1"/>
      <c r="U32" s="23"/>
      <c r="V32" s="7"/>
      <c r="W32" s="7"/>
      <c r="X32" s="12"/>
      <c r="Y32" s="12"/>
      <c r="Z32" s="12"/>
      <c r="AA32" s="23"/>
      <c r="AB32" s="12"/>
      <c r="AC32" s="23"/>
      <c r="AD32" s="23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>
      <c r="A33" s="26">
        <f t="shared" si="0"/>
        <v>26</v>
      </c>
      <c r="B33" s="38" t="s">
        <v>99</v>
      </c>
      <c r="C33" s="39" t="s">
        <v>28</v>
      </c>
      <c r="D33" s="40" t="s">
        <v>34</v>
      </c>
      <c r="E33" s="41">
        <f>1984</f>
        <v>1984</v>
      </c>
      <c r="F33" s="4"/>
      <c r="G33" s="32">
        <f>25</f>
        <v>25</v>
      </c>
      <c r="H33" s="32"/>
      <c r="I33" s="32"/>
      <c r="J33" s="32"/>
      <c r="K33" s="32"/>
      <c r="L33" s="32"/>
      <c r="M33" s="32"/>
      <c r="N33" s="32"/>
      <c r="O33" s="32"/>
      <c r="P33" s="8">
        <f>SUM(G33:O33)</f>
        <v>25</v>
      </c>
      <c r="Q33" s="43">
        <f t="shared" si="1"/>
        <v>25</v>
      </c>
      <c r="R33" s="9">
        <f t="shared" si="2"/>
        <v>26</v>
      </c>
      <c r="U33" s="23"/>
      <c r="V33" s="7"/>
      <c r="W33" s="1"/>
      <c r="X33" s="12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1"/>
      <c r="AL33" s="1"/>
      <c r="AM33" s="1"/>
      <c r="AN33" s="1"/>
    </row>
    <row r="34" spans="1:40">
      <c r="A34" s="9">
        <f t="shared" si="0"/>
        <v>27</v>
      </c>
      <c r="B34" s="7" t="s">
        <v>21</v>
      </c>
      <c r="C34" s="6" t="s">
        <v>29</v>
      </c>
      <c r="D34" s="12" t="s">
        <v>35</v>
      </c>
      <c r="E34" s="10">
        <v>1991</v>
      </c>
      <c r="F34" s="32">
        <f>23</f>
        <v>23</v>
      </c>
      <c r="G34" s="32"/>
      <c r="H34" s="32"/>
      <c r="I34" s="32"/>
      <c r="J34" s="32"/>
      <c r="K34" s="32"/>
      <c r="L34" s="32"/>
      <c r="M34" s="32"/>
      <c r="N34" s="32"/>
      <c r="O34" s="32"/>
      <c r="P34" s="8">
        <f>SUM(F34:O34)</f>
        <v>23</v>
      </c>
      <c r="Q34" s="43">
        <f t="shared" si="1"/>
        <v>23</v>
      </c>
      <c r="R34" s="9">
        <f t="shared" si="2"/>
        <v>27</v>
      </c>
      <c r="U34" s="23"/>
      <c r="V34" s="7"/>
      <c r="W34" s="7"/>
      <c r="X34" s="12"/>
      <c r="Y34" s="12"/>
      <c r="Z34" s="12"/>
      <c r="AA34" s="23"/>
      <c r="AB34" s="23"/>
      <c r="AC34" s="23"/>
      <c r="AD34" s="23"/>
      <c r="AE34" s="23"/>
      <c r="AF34" s="1"/>
      <c r="AG34" s="1"/>
      <c r="AH34" s="1"/>
      <c r="AI34" s="1"/>
      <c r="AJ34" s="1"/>
      <c r="AK34" s="1"/>
      <c r="AL34" s="1"/>
      <c r="AM34" s="1"/>
      <c r="AN34" s="1"/>
    </row>
    <row r="35" spans="1:40">
      <c r="A35" s="9">
        <f t="shared" si="0"/>
        <v>28</v>
      </c>
      <c r="B35" s="3" t="s">
        <v>22</v>
      </c>
      <c r="C35" s="4" t="s">
        <v>29</v>
      </c>
      <c r="D35" s="34" t="s">
        <v>38</v>
      </c>
      <c r="E35" s="9">
        <v>1959</v>
      </c>
      <c r="F35" s="32">
        <f>22</f>
        <v>22</v>
      </c>
      <c r="G35" s="32"/>
      <c r="H35" s="32"/>
      <c r="I35" s="32"/>
      <c r="J35" s="32"/>
      <c r="K35" s="32"/>
      <c r="L35" s="32"/>
      <c r="M35" s="32"/>
      <c r="N35" s="32"/>
      <c r="O35" s="32"/>
      <c r="P35" s="8">
        <f>SUM(F35:O35)</f>
        <v>22</v>
      </c>
      <c r="Q35" s="43">
        <f t="shared" si="1"/>
        <v>22</v>
      </c>
      <c r="R35" s="9">
        <f t="shared" si="2"/>
        <v>28</v>
      </c>
      <c r="U35" s="23"/>
      <c r="V35" s="7"/>
      <c r="W35" s="7"/>
      <c r="X35" s="12"/>
      <c r="Y35" s="12"/>
      <c r="Z35" s="12"/>
      <c r="AA35" s="23"/>
      <c r="AB35" s="12"/>
      <c r="AC35" s="23"/>
      <c r="AD35" s="23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>
      <c r="A36" s="9">
        <f t="shared" si="0"/>
        <v>29</v>
      </c>
      <c r="B36" s="16" t="s">
        <v>104</v>
      </c>
      <c r="C36" s="44" t="s">
        <v>32</v>
      </c>
      <c r="D36" s="17"/>
      <c r="E36" s="17">
        <v>1996</v>
      </c>
      <c r="F36" s="32"/>
      <c r="G36" s="32"/>
      <c r="H36" s="32"/>
      <c r="I36" s="32"/>
      <c r="J36" s="32">
        <v>22</v>
      </c>
      <c r="K36" s="32"/>
      <c r="L36" s="32"/>
      <c r="M36" s="32"/>
      <c r="N36" s="32"/>
      <c r="O36" s="32"/>
      <c r="P36" s="8">
        <f>SUM(F36:O36)</f>
        <v>22</v>
      </c>
      <c r="Q36" s="43">
        <f t="shared" si="1"/>
        <v>22</v>
      </c>
      <c r="R36" s="9">
        <v>28</v>
      </c>
      <c r="U36" s="23"/>
      <c r="V36" s="7"/>
      <c r="W36" s="7"/>
      <c r="X36" s="12"/>
      <c r="Y36" s="12"/>
      <c r="Z36" s="12"/>
      <c r="AA36" s="23"/>
      <c r="AB36" s="23"/>
      <c r="AC36" s="23"/>
      <c r="AD36" s="23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>
      <c r="A37" s="9">
        <f t="shared" si="0"/>
        <v>30</v>
      </c>
      <c r="B37" s="16" t="s">
        <v>23</v>
      </c>
      <c r="C37" s="4" t="s">
        <v>29</v>
      </c>
      <c r="D37" s="17" t="s">
        <v>35</v>
      </c>
      <c r="E37" s="9">
        <v>1962</v>
      </c>
      <c r="F37" s="32">
        <f>18</f>
        <v>18</v>
      </c>
      <c r="G37" s="32"/>
      <c r="H37" s="32"/>
      <c r="I37" s="32"/>
      <c r="J37" s="32"/>
      <c r="K37" s="32"/>
      <c r="L37" s="32"/>
      <c r="M37" s="32"/>
      <c r="N37" s="32"/>
      <c r="O37" s="32"/>
      <c r="P37" s="8">
        <f>SUM(F37:O37)</f>
        <v>18</v>
      </c>
      <c r="Q37" s="43">
        <f t="shared" si="1"/>
        <v>18</v>
      </c>
      <c r="R37" s="9">
        <v>30</v>
      </c>
      <c r="U37" s="23"/>
      <c r="V37" s="7"/>
      <c r="W37" s="7"/>
      <c r="X37" s="12"/>
      <c r="Y37" s="12"/>
      <c r="Z37" s="12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1"/>
      <c r="AL37" s="1"/>
      <c r="AM37" s="1"/>
      <c r="AN37" s="1"/>
    </row>
    <row r="38" spans="1:40">
      <c r="A38" s="9">
        <f t="shared" si="0"/>
        <v>31</v>
      </c>
      <c r="B38" s="4" t="s">
        <v>24</v>
      </c>
      <c r="C38" s="4" t="s">
        <v>33</v>
      </c>
      <c r="D38" s="9" t="s">
        <v>37</v>
      </c>
      <c r="E38" s="9">
        <v>1993</v>
      </c>
      <c r="F38" s="32">
        <f>17</f>
        <v>17</v>
      </c>
      <c r="G38" s="32"/>
      <c r="H38" s="32"/>
      <c r="I38" s="32"/>
      <c r="J38" s="32"/>
      <c r="K38" s="32"/>
      <c r="L38" s="32"/>
      <c r="M38" s="32"/>
      <c r="N38" s="32"/>
      <c r="O38" s="32"/>
      <c r="P38" s="8">
        <f>SUM(F38:O38)</f>
        <v>17</v>
      </c>
      <c r="Q38" s="43">
        <f t="shared" si="1"/>
        <v>17</v>
      </c>
      <c r="R38" s="9">
        <f t="shared" si="2"/>
        <v>31</v>
      </c>
      <c r="U38" s="23"/>
      <c r="V38" s="7"/>
      <c r="W38" s="7"/>
      <c r="X38" s="12"/>
      <c r="Y38" s="12"/>
      <c r="Z38" s="12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1"/>
      <c r="AL38" s="1"/>
      <c r="AM38" s="1"/>
      <c r="AN38" s="1"/>
    </row>
    <row r="39" spans="1:40">
      <c r="A39" s="9">
        <f t="shared" si="0"/>
        <v>32</v>
      </c>
      <c r="B39" s="4" t="s">
        <v>26</v>
      </c>
      <c r="C39" s="4" t="s">
        <v>32</v>
      </c>
      <c r="D39" s="9"/>
      <c r="E39" s="9">
        <v>1996</v>
      </c>
      <c r="F39" s="32">
        <f>16</f>
        <v>16</v>
      </c>
      <c r="G39" s="32"/>
      <c r="H39" s="32"/>
      <c r="I39" s="32"/>
      <c r="J39" s="32"/>
      <c r="K39" s="32"/>
      <c r="L39" s="32"/>
      <c r="M39" s="32"/>
      <c r="N39" s="32"/>
      <c r="O39" s="32"/>
      <c r="P39" s="8">
        <f>SUM(F39:O39)</f>
        <v>16</v>
      </c>
      <c r="Q39" s="43">
        <f t="shared" si="1"/>
        <v>16</v>
      </c>
      <c r="R39" s="9">
        <f t="shared" si="2"/>
        <v>32</v>
      </c>
      <c r="U39" s="23"/>
      <c r="V39" s="1"/>
      <c r="W39" s="1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1"/>
      <c r="AL39" s="1"/>
      <c r="AM39" s="1"/>
      <c r="AN39" s="1"/>
    </row>
    <row r="40" spans="1:40">
      <c r="A40" s="9">
        <f t="shared" si="0"/>
        <v>33</v>
      </c>
      <c r="B40" s="16" t="s">
        <v>19</v>
      </c>
      <c r="C40" s="4" t="s">
        <v>29</v>
      </c>
      <c r="D40" s="17" t="s">
        <v>34</v>
      </c>
      <c r="E40" s="9">
        <v>1957</v>
      </c>
      <c r="F40" s="32">
        <f>15</f>
        <v>15</v>
      </c>
      <c r="G40" s="32"/>
      <c r="H40" s="32"/>
      <c r="I40" s="32"/>
      <c r="J40" s="32"/>
      <c r="K40" s="32"/>
      <c r="L40" s="32"/>
      <c r="M40" s="32"/>
      <c r="N40" s="32"/>
      <c r="O40" s="32"/>
      <c r="P40" s="8">
        <f>SUM(F40:O40)</f>
        <v>15</v>
      </c>
      <c r="Q40" s="43">
        <f t="shared" si="1"/>
        <v>15</v>
      </c>
      <c r="R40" s="9">
        <f t="shared" si="2"/>
        <v>33</v>
      </c>
      <c r="U40" s="23"/>
      <c r="V40" s="7"/>
      <c r="W40" s="7"/>
      <c r="X40" s="12"/>
      <c r="Y40" s="12"/>
      <c r="Z40" s="12"/>
      <c r="AA40" s="23"/>
      <c r="AB40" s="23"/>
      <c r="AC40" s="23"/>
      <c r="AD40" s="23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>
      <c r="A41" s="9">
        <f t="shared" si="0"/>
        <v>34</v>
      </c>
      <c r="B41" s="16" t="s">
        <v>61</v>
      </c>
      <c r="C41" s="16" t="s">
        <v>28</v>
      </c>
      <c r="D41" s="17" t="s">
        <v>37</v>
      </c>
      <c r="E41" s="17">
        <v>1987</v>
      </c>
      <c r="F41" s="32">
        <f>14</f>
        <v>14</v>
      </c>
      <c r="G41" s="32"/>
      <c r="H41" s="32"/>
      <c r="I41" s="32"/>
      <c r="J41" s="32"/>
      <c r="K41" s="32"/>
      <c r="L41" s="32"/>
      <c r="M41" s="32"/>
      <c r="N41" s="32"/>
      <c r="O41" s="32"/>
      <c r="P41" s="8">
        <f>SUM(F41:O41)</f>
        <v>14</v>
      </c>
      <c r="Q41" s="43">
        <f t="shared" si="1"/>
        <v>14</v>
      </c>
      <c r="R41" s="9">
        <f t="shared" si="2"/>
        <v>34</v>
      </c>
      <c r="U41" s="23"/>
      <c r="V41" s="7"/>
      <c r="W41" s="1"/>
      <c r="X41" s="12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1"/>
      <c r="AL41" s="1"/>
      <c r="AM41" s="1"/>
      <c r="AN41" s="1"/>
    </row>
    <row r="42" spans="1:40">
      <c r="A42" s="9">
        <f t="shared" si="0"/>
        <v>35</v>
      </c>
      <c r="B42" s="16" t="s">
        <v>87</v>
      </c>
      <c r="C42" s="16" t="s">
        <v>67</v>
      </c>
      <c r="D42" s="17" t="s">
        <v>36</v>
      </c>
      <c r="E42" s="17">
        <v>2000</v>
      </c>
      <c r="F42" s="32">
        <f>13</f>
        <v>13</v>
      </c>
      <c r="G42" s="32"/>
      <c r="H42" s="32"/>
      <c r="I42" s="32"/>
      <c r="J42" s="32"/>
      <c r="K42" s="32"/>
      <c r="L42" s="32"/>
      <c r="M42" s="32"/>
      <c r="N42" s="32"/>
      <c r="O42" s="32"/>
      <c r="P42" s="8">
        <f>SUM(F42:O42)</f>
        <v>13</v>
      </c>
      <c r="Q42" s="43">
        <f t="shared" si="1"/>
        <v>13</v>
      </c>
      <c r="R42" s="9">
        <f t="shared" si="2"/>
        <v>35</v>
      </c>
      <c r="U42" s="23"/>
      <c r="V42" s="7"/>
      <c r="W42" s="7"/>
      <c r="X42" s="12"/>
      <c r="Y42" s="12"/>
      <c r="Z42" s="12"/>
      <c r="AA42" s="23"/>
      <c r="AB42" s="23"/>
      <c r="AC42" s="23"/>
      <c r="AD42" s="23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>
      <c r="A43" s="9">
        <f t="shared" si="0"/>
        <v>36</v>
      </c>
      <c r="B43" s="16" t="s">
        <v>62</v>
      </c>
      <c r="C43" s="16" t="s">
        <v>29</v>
      </c>
      <c r="D43" s="17" t="s">
        <v>37</v>
      </c>
      <c r="E43" s="17">
        <v>1996</v>
      </c>
      <c r="F43" s="32">
        <f>11</f>
        <v>11</v>
      </c>
      <c r="G43" s="32"/>
      <c r="H43" s="32"/>
      <c r="I43" s="32"/>
      <c r="J43" s="32"/>
      <c r="K43" s="32"/>
      <c r="L43" s="32"/>
      <c r="M43" s="32"/>
      <c r="N43" s="32"/>
      <c r="O43" s="32"/>
      <c r="P43" s="8">
        <f>SUM(F43:O43)</f>
        <v>11</v>
      </c>
      <c r="Q43" s="43">
        <f t="shared" si="1"/>
        <v>11</v>
      </c>
      <c r="R43" s="9">
        <f t="shared" si="2"/>
        <v>36</v>
      </c>
      <c r="U43" s="23"/>
      <c r="V43" s="7"/>
      <c r="W43" s="7"/>
      <c r="X43" s="12"/>
      <c r="Y43" s="12"/>
      <c r="Z43" s="12"/>
      <c r="AA43" s="23"/>
      <c r="AB43" s="23"/>
      <c r="AC43" s="23"/>
      <c r="AD43" s="23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>
      <c r="A44" s="9">
        <f t="shared" si="0"/>
        <v>37</v>
      </c>
      <c r="B44" s="16" t="s">
        <v>73</v>
      </c>
      <c r="C44" s="16" t="s">
        <v>29</v>
      </c>
      <c r="D44" s="17" t="s">
        <v>36</v>
      </c>
      <c r="E44" s="17">
        <v>1945</v>
      </c>
      <c r="F44" s="32">
        <f>10</f>
        <v>10</v>
      </c>
      <c r="G44" s="32"/>
      <c r="H44" s="32"/>
      <c r="I44" s="32"/>
      <c r="J44" s="32"/>
      <c r="K44" s="32"/>
      <c r="L44" s="32"/>
      <c r="M44" s="32"/>
      <c r="N44" s="32"/>
      <c r="O44" s="32"/>
      <c r="P44" s="8">
        <f>SUM(F44:O44)</f>
        <v>10</v>
      </c>
      <c r="Q44" s="43">
        <f t="shared" si="1"/>
        <v>10</v>
      </c>
      <c r="R44" s="9">
        <f t="shared" si="2"/>
        <v>37</v>
      </c>
      <c r="U44" s="23"/>
      <c r="V44" s="1"/>
      <c r="W44" s="1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1"/>
      <c r="AL44" s="1"/>
      <c r="AM44" s="1"/>
      <c r="AN44" s="1"/>
    </row>
    <row r="45" spans="1:40">
      <c r="A45" s="9">
        <f t="shared" si="0"/>
        <v>38</v>
      </c>
      <c r="B45" s="16" t="s">
        <v>25</v>
      </c>
      <c r="C45" s="4" t="s">
        <v>32</v>
      </c>
      <c r="D45" s="9"/>
      <c r="E45" s="9">
        <v>1994</v>
      </c>
      <c r="F45" s="32">
        <f>9</f>
        <v>9</v>
      </c>
      <c r="G45" s="32"/>
      <c r="H45" s="32"/>
      <c r="I45" s="32"/>
      <c r="J45" s="32"/>
      <c r="K45" s="32"/>
      <c r="L45" s="32"/>
      <c r="M45" s="32"/>
      <c r="N45" s="32"/>
      <c r="O45" s="32"/>
      <c r="P45" s="8">
        <f>SUM(F45:O45)</f>
        <v>9</v>
      </c>
      <c r="Q45" s="43">
        <f t="shared" si="1"/>
        <v>9</v>
      </c>
      <c r="R45" s="9">
        <f t="shared" si="2"/>
        <v>38</v>
      </c>
      <c r="U45" s="23"/>
      <c r="V45" s="1"/>
      <c r="W45" s="1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1"/>
      <c r="AL45" s="1"/>
      <c r="AM45" s="1"/>
      <c r="AN45" s="1"/>
    </row>
    <row r="46" spans="1:40">
      <c r="A46" s="9">
        <f t="shared" si="0"/>
        <v>39</v>
      </c>
      <c r="B46" s="16" t="s">
        <v>88</v>
      </c>
      <c r="C46" s="16" t="s">
        <v>30</v>
      </c>
      <c r="D46" s="17"/>
      <c r="E46" s="17">
        <v>1957</v>
      </c>
      <c r="F46" s="32">
        <f>8</f>
        <v>8</v>
      </c>
      <c r="G46" s="32"/>
      <c r="H46" s="32"/>
      <c r="I46" s="32"/>
      <c r="J46" s="32"/>
      <c r="K46" s="32"/>
      <c r="L46" s="32"/>
      <c r="M46" s="32"/>
      <c r="N46" s="32"/>
      <c r="O46" s="32"/>
      <c r="P46" s="8">
        <f>SUM(F46:O46)</f>
        <v>8</v>
      </c>
      <c r="Q46" s="43">
        <f t="shared" si="1"/>
        <v>8</v>
      </c>
      <c r="R46" s="9">
        <f t="shared" si="2"/>
        <v>39</v>
      </c>
      <c r="U46" s="23"/>
      <c r="V46" s="1"/>
      <c r="W46" s="1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1"/>
      <c r="AL46" s="1"/>
      <c r="AM46" s="1"/>
      <c r="AN46" s="1"/>
    </row>
    <row r="47" spans="1:40">
      <c r="A47" s="9">
        <f t="shared" si="0"/>
        <v>40</v>
      </c>
      <c r="B47" s="16" t="s">
        <v>89</v>
      </c>
      <c r="C47" s="16" t="s">
        <v>32</v>
      </c>
      <c r="D47" s="17"/>
      <c r="E47" s="17">
        <v>1996</v>
      </c>
      <c r="F47" s="32">
        <f>7</f>
        <v>7</v>
      </c>
      <c r="G47" s="32"/>
      <c r="H47" s="32"/>
      <c r="I47" s="32"/>
      <c r="J47" s="32"/>
      <c r="K47" s="32"/>
      <c r="L47" s="32"/>
      <c r="M47" s="32"/>
      <c r="N47" s="32"/>
      <c r="O47" s="32"/>
      <c r="P47" s="9">
        <f>SUM(F47:O47)</f>
        <v>7</v>
      </c>
      <c r="Q47" s="43">
        <f t="shared" si="1"/>
        <v>7</v>
      </c>
      <c r="R47" s="9">
        <f t="shared" si="2"/>
        <v>40</v>
      </c>
      <c r="U47" s="23"/>
      <c r="V47" s="7"/>
      <c r="W47" s="7"/>
      <c r="X47" s="12"/>
      <c r="Y47" s="12"/>
      <c r="Z47" s="12"/>
      <c r="AA47" s="23"/>
      <c r="AB47" s="23"/>
      <c r="AC47" s="23"/>
      <c r="AD47" s="23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>
      <c r="A48" s="9">
        <f t="shared" si="0"/>
        <v>41</v>
      </c>
      <c r="B48" s="16" t="s">
        <v>90</v>
      </c>
      <c r="C48" s="16" t="s">
        <v>30</v>
      </c>
      <c r="D48" s="17"/>
      <c r="E48" s="17">
        <v>1993</v>
      </c>
      <c r="F48" s="32">
        <f>6</f>
        <v>6</v>
      </c>
      <c r="G48" s="32"/>
      <c r="H48" s="32"/>
      <c r="I48" s="32"/>
      <c r="J48" s="32"/>
      <c r="K48" s="32"/>
      <c r="L48" s="32"/>
      <c r="M48" s="32"/>
      <c r="N48" s="32"/>
      <c r="O48" s="32"/>
      <c r="P48" s="9">
        <f>SUM(F48:O48)</f>
        <v>6</v>
      </c>
      <c r="Q48" s="43">
        <f t="shared" si="1"/>
        <v>6</v>
      </c>
      <c r="R48" s="9">
        <f t="shared" si="2"/>
        <v>41</v>
      </c>
      <c r="U48" s="23"/>
      <c r="V48" s="1"/>
      <c r="W48" s="1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1"/>
      <c r="AL48" s="1"/>
      <c r="AM48" s="1"/>
      <c r="AN48" s="1"/>
    </row>
    <row r="49" spans="1:40">
      <c r="A49" s="9">
        <f t="shared" si="0"/>
        <v>42</v>
      </c>
      <c r="B49" s="16" t="s">
        <v>91</v>
      </c>
      <c r="C49" s="16" t="s">
        <v>28</v>
      </c>
      <c r="D49" s="17" t="s">
        <v>36</v>
      </c>
      <c r="E49" s="17">
        <v>1962</v>
      </c>
      <c r="F49" s="32">
        <f>5</f>
        <v>5</v>
      </c>
      <c r="G49" s="32"/>
      <c r="H49" s="32"/>
      <c r="I49" s="32"/>
      <c r="J49" s="32"/>
      <c r="K49" s="32"/>
      <c r="L49" s="32"/>
      <c r="M49" s="32"/>
      <c r="N49" s="32"/>
      <c r="O49" s="32"/>
      <c r="P49" s="9">
        <f>SUM(F49:O49)</f>
        <v>5</v>
      </c>
      <c r="Q49" s="43">
        <f t="shared" si="1"/>
        <v>5</v>
      </c>
      <c r="R49" s="9">
        <f t="shared" si="2"/>
        <v>42</v>
      </c>
      <c r="U49" s="23"/>
      <c r="V49" s="7"/>
      <c r="W49" s="7"/>
      <c r="X49" s="12"/>
      <c r="Y49" s="12"/>
      <c r="Z49" s="12"/>
      <c r="AA49" s="23"/>
      <c r="AB49" s="23"/>
      <c r="AC49" s="23"/>
      <c r="AD49" s="23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>
      <c r="A50" s="9">
        <f t="shared" si="0"/>
        <v>43</v>
      </c>
      <c r="B50" s="16" t="s">
        <v>92</v>
      </c>
      <c r="C50" s="16" t="s">
        <v>33</v>
      </c>
      <c r="D50" s="17"/>
      <c r="E50" s="17">
        <v>1996</v>
      </c>
      <c r="F50" s="32">
        <f>4</f>
        <v>4</v>
      </c>
      <c r="G50" s="32"/>
      <c r="H50" s="32"/>
      <c r="I50" s="32"/>
      <c r="J50" s="32"/>
      <c r="K50" s="32"/>
      <c r="L50" s="32"/>
      <c r="M50" s="32"/>
      <c r="N50" s="32"/>
      <c r="O50" s="32"/>
      <c r="P50" s="9">
        <f>SUM(F50:O50)</f>
        <v>4</v>
      </c>
      <c r="Q50" s="43">
        <f t="shared" si="1"/>
        <v>4</v>
      </c>
      <c r="R50" s="9">
        <f t="shared" si="2"/>
        <v>43</v>
      </c>
      <c r="U50" s="23"/>
      <c r="V50" s="7"/>
      <c r="W50" s="1"/>
      <c r="X50" s="12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1"/>
    </row>
    <row r="51" spans="1:40">
      <c r="J51" s="42"/>
      <c r="K51" s="63"/>
      <c r="U51" s="23"/>
      <c r="V51" s="1"/>
      <c r="W51" s="1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1"/>
    </row>
    <row r="52" spans="1:40">
      <c r="J52" s="42"/>
      <c r="K52" s="1"/>
      <c r="AL52" s="23"/>
      <c r="AM52" s="23"/>
      <c r="AN52" s="1"/>
    </row>
    <row r="53" spans="1:40">
      <c r="A53" s="47" t="s">
        <v>39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27"/>
      <c r="R53" s="27"/>
      <c r="AL53" s="23"/>
      <c r="AM53" s="23"/>
    </row>
    <row r="54" spans="1:40">
      <c r="A54" s="49" t="s">
        <v>1</v>
      </c>
      <c r="B54" s="51" t="s">
        <v>2</v>
      </c>
      <c r="C54" s="49" t="s">
        <v>4</v>
      </c>
      <c r="D54" s="54" t="s">
        <v>7</v>
      </c>
      <c r="E54" s="59" t="s">
        <v>5</v>
      </c>
      <c r="F54" s="56" t="s">
        <v>6</v>
      </c>
      <c r="G54" s="57"/>
      <c r="H54" s="57"/>
      <c r="I54" s="57"/>
      <c r="J54" s="57"/>
      <c r="K54" s="57"/>
      <c r="L54" s="57"/>
      <c r="M54" s="57"/>
      <c r="N54" s="57"/>
      <c r="O54" s="58"/>
      <c r="P54" s="49" t="s">
        <v>8</v>
      </c>
      <c r="Q54" s="59" t="s">
        <v>113</v>
      </c>
      <c r="R54" s="49" t="s">
        <v>9</v>
      </c>
      <c r="AL54" s="23"/>
      <c r="AM54" s="23"/>
    </row>
    <row r="55" spans="1:40" ht="45">
      <c r="A55" s="50"/>
      <c r="B55" s="52"/>
      <c r="C55" s="53"/>
      <c r="D55" s="52"/>
      <c r="E55" s="53"/>
      <c r="F55" s="11" t="s">
        <v>74</v>
      </c>
      <c r="G55" s="13" t="s">
        <v>75</v>
      </c>
      <c r="H55" s="11" t="s">
        <v>76</v>
      </c>
      <c r="I55" s="13" t="s">
        <v>77</v>
      </c>
      <c r="J55" s="11" t="s">
        <v>78</v>
      </c>
      <c r="K55" s="18" t="s">
        <v>79</v>
      </c>
      <c r="L55" s="19" t="s">
        <v>80</v>
      </c>
      <c r="M55" s="18" t="s">
        <v>81</v>
      </c>
      <c r="N55" s="11" t="s">
        <v>82</v>
      </c>
      <c r="O55" s="11" t="s">
        <v>83</v>
      </c>
      <c r="P55" s="53"/>
      <c r="Q55" s="60"/>
      <c r="R55" s="53"/>
      <c r="S55" s="1"/>
    </row>
    <row r="56" spans="1:40">
      <c r="A56" s="9">
        <v>1</v>
      </c>
      <c r="B56" s="5" t="s">
        <v>114</v>
      </c>
      <c r="C56" s="4" t="s">
        <v>33</v>
      </c>
      <c r="D56" s="27" t="s">
        <v>34</v>
      </c>
      <c r="E56" s="8">
        <v>1990</v>
      </c>
      <c r="F56" s="37">
        <f>40</f>
        <v>40</v>
      </c>
      <c r="G56" s="37">
        <f>40</f>
        <v>40</v>
      </c>
      <c r="H56" s="37">
        <f>40</f>
        <v>40</v>
      </c>
      <c r="I56" s="37">
        <f>40</f>
        <v>40</v>
      </c>
      <c r="J56" s="32">
        <v>30</v>
      </c>
      <c r="K56" s="37">
        <v>40</v>
      </c>
      <c r="L56" s="32">
        <v>37</v>
      </c>
      <c r="M56" s="37">
        <v>40</v>
      </c>
      <c r="N56" s="37">
        <v>40</v>
      </c>
      <c r="O56" s="32"/>
      <c r="P56" s="8">
        <f>SUM(F56:O56)</f>
        <v>347</v>
      </c>
      <c r="Q56" s="2">
        <f>F56+G56+H56+I56+K56+M56+N56+L56</f>
        <v>317</v>
      </c>
      <c r="R56" s="9">
        <v>1</v>
      </c>
      <c r="S56" s="1"/>
    </row>
    <row r="57" spans="1:40">
      <c r="A57" s="9">
        <f t="shared" ref="A57:A91" si="3">A56+1</f>
        <v>2</v>
      </c>
      <c r="B57" s="20" t="s">
        <v>46</v>
      </c>
      <c r="C57" s="4" t="s">
        <v>28</v>
      </c>
      <c r="D57" s="22" t="s">
        <v>34</v>
      </c>
      <c r="E57" s="9">
        <v>1986</v>
      </c>
      <c r="F57" s="32">
        <f>31</f>
        <v>31</v>
      </c>
      <c r="G57" s="32">
        <f>28</f>
        <v>28</v>
      </c>
      <c r="H57" s="32">
        <f>32</f>
        <v>32</v>
      </c>
      <c r="I57" s="32">
        <f>30</f>
        <v>30</v>
      </c>
      <c r="J57" s="32">
        <v>28</v>
      </c>
      <c r="K57" s="32">
        <v>31</v>
      </c>
      <c r="L57" s="32">
        <v>35</v>
      </c>
      <c r="M57" s="32">
        <v>32</v>
      </c>
      <c r="N57" s="32">
        <v>35</v>
      </c>
      <c r="O57" s="32"/>
      <c r="P57" s="8">
        <f>SUM(F57:O57)</f>
        <v>282</v>
      </c>
      <c r="Q57" s="31">
        <f>N57+L57+M57+H57+K57+F57+I57+J57</f>
        <v>254</v>
      </c>
      <c r="R57" s="9">
        <f>R56+1</f>
        <v>2</v>
      </c>
      <c r="S57" s="1"/>
    </row>
    <row r="58" spans="1:40">
      <c r="A58" s="9">
        <f t="shared" si="3"/>
        <v>3</v>
      </c>
      <c r="B58" s="1" t="s">
        <v>69</v>
      </c>
      <c r="C58" s="6" t="s">
        <v>30</v>
      </c>
      <c r="D58" s="42" t="s">
        <v>36</v>
      </c>
      <c r="E58" s="10">
        <v>1990</v>
      </c>
      <c r="F58" s="32">
        <f>22</f>
        <v>22</v>
      </c>
      <c r="G58" s="32">
        <f>29</f>
        <v>29</v>
      </c>
      <c r="H58" s="32">
        <f>27</f>
        <v>27</v>
      </c>
      <c r="I58" s="32">
        <f>31</f>
        <v>31</v>
      </c>
      <c r="J58" s="32">
        <v>27</v>
      </c>
      <c r="K58" s="32">
        <v>33</v>
      </c>
      <c r="L58" s="32">
        <v>31</v>
      </c>
      <c r="M58" s="32"/>
      <c r="N58" s="32">
        <v>33</v>
      </c>
      <c r="O58" s="32"/>
      <c r="P58" s="8">
        <f>SUM(F58:O58)</f>
        <v>233</v>
      </c>
      <c r="Q58" s="2">
        <f>N58+L58+K58+J58+I58+H58+G58+F58</f>
        <v>233</v>
      </c>
      <c r="R58" s="9">
        <f>3</f>
        <v>3</v>
      </c>
    </row>
    <row r="59" spans="1:40">
      <c r="A59" s="9">
        <f t="shared" si="3"/>
        <v>4</v>
      </c>
      <c r="B59" s="3" t="s">
        <v>40</v>
      </c>
      <c r="C59" s="4" t="s">
        <v>30</v>
      </c>
      <c r="D59" s="35" t="s">
        <v>34</v>
      </c>
      <c r="E59" s="9">
        <v>1982</v>
      </c>
      <c r="F59" s="32"/>
      <c r="G59" s="32">
        <f>37</f>
        <v>37</v>
      </c>
      <c r="H59" s="32">
        <f>30</f>
        <v>30</v>
      </c>
      <c r="I59" s="32">
        <f>35</f>
        <v>35</v>
      </c>
      <c r="J59" s="37">
        <v>40</v>
      </c>
      <c r="K59" s="32">
        <v>37</v>
      </c>
      <c r="L59" s="32"/>
      <c r="M59" s="32">
        <v>37</v>
      </c>
      <c r="N59" s="32"/>
      <c r="O59" s="32"/>
      <c r="P59" s="8">
        <f>SUM(F59:O59)</f>
        <v>216</v>
      </c>
      <c r="Q59" s="35">
        <f>SUM(F59:O59)</f>
        <v>216</v>
      </c>
      <c r="R59" s="9">
        <f>4</f>
        <v>4</v>
      </c>
    </row>
    <row r="60" spans="1:40">
      <c r="A60" s="9">
        <f t="shared" si="3"/>
        <v>5</v>
      </c>
      <c r="B60" s="1" t="s">
        <v>42</v>
      </c>
      <c r="C60" s="6" t="s">
        <v>32</v>
      </c>
      <c r="D60" s="42" t="s">
        <v>34</v>
      </c>
      <c r="E60" s="10">
        <v>1993</v>
      </c>
      <c r="F60" s="32">
        <f>37</f>
        <v>37</v>
      </c>
      <c r="G60" s="32">
        <f>33</f>
        <v>33</v>
      </c>
      <c r="H60" s="32">
        <f>37</f>
        <v>37</v>
      </c>
      <c r="I60" s="32">
        <f>37</f>
        <v>37</v>
      </c>
      <c r="J60" s="32">
        <v>32</v>
      </c>
      <c r="K60" s="32"/>
      <c r="L60" s="32"/>
      <c r="M60" s="32">
        <v>33</v>
      </c>
      <c r="N60" s="32"/>
      <c r="O60" s="32"/>
      <c r="P60" s="8">
        <f>SUM(F60:O60)</f>
        <v>209</v>
      </c>
      <c r="Q60" s="43">
        <f t="shared" ref="Q60:Q91" si="4">SUM(F60:O60)</f>
        <v>209</v>
      </c>
      <c r="R60" s="9">
        <f>5</f>
        <v>5</v>
      </c>
    </row>
    <row r="61" spans="1:40">
      <c r="A61" s="9">
        <f t="shared" si="3"/>
        <v>6</v>
      </c>
      <c r="B61" s="3" t="s">
        <v>47</v>
      </c>
      <c r="C61" s="4" t="s">
        <v>30</v>
      </c>
      <c r="D61" s="35" t="s">
        <v>34</v>
      </c>
      <c r="E61" s="9">
        <v>1980</v>
      </c>
      <c r="F61" s="32">
        <f>27</f>
        <v>27</v>
      </c>
      <c r="G61" s="32">
        <f>32</f>
        <v>32</v>
      </c>
      <c r="H61" s="32">
        <f>33</f>
        <v>33</v>
      </c>
      <c r="I61" s="32">
        <f>32</f>
        <v>32</v>
      </c>
      <c r="J61" s="32">
        <v>29</v>
      </c>
      <c r="K61" s="32"/>
      <c r="L61" s="32"/>
      <c r="M61" s="32"/>
      <c r="N61" s="32"/>
      <c r="O61" s="37">
        <v>40</v>
      </c>
      <c r="P61" s="8">
        <f>SUM(F61:O61)</f>
        <v>193</v>
      </c>
      <c r="Q61" s="43">
        <f t="shared" si="4"/>
        <v>193</v>
      </c>
      <c r="R61" s="9">
        <v>6</v>
      </c>
    </row>
    <row r="62" spans="1:40">
      <c r="A62" s="9">
        <f t="shared" si="3"/>
        <v>7</v>
      </c>
      <c r="B62" s="1" t="s">
        <v>41</v>
      </c>
      <c r="C62" s="6" t="s">
        <v>29</v>
      </c>
      <c r="D62" s="42" t="s">
        <v>35</v>
      </c>
      <c r="E62" s="10">
        <v>1989</v>
      </c>
      <c r="F62" s="32">
        <f>21</f>
        <v>21</v>
      </c>
      <c r="G62" s="32">
        <f>30</f>
        <v>30</v>
      </c>
      <c r="H62" s="32">
        <f>26</f>
        <v>26</v>
      </c>
      <c r="I62" s="32">
        <f>33</f>
        <v>33</v>
      </c>
      <c r="J62" s="32">
        <v>35</v>
      </c>
      <c r="K62" s="32">
        <v>35</v>
      </c>
      <c r="L62" s="32"/>
      <c r="M62" s="32"/>
      <c r="N62" s="32"/>
      <c r="O62" s="32"/>
      <c r="P62" s="8">
        <f>SUM(F62:O62)</f>
        <v>180</v>
      </c>
      <c r="Q62" s="43">
        <f t="shared" si="4"/>
        <v>180</v>
      </c>
      <c r="R62" s="9">
        <v>7</v>
      </c>
    </row>
    <row r="63" spans="1:40">
      <c r="A63" s="9">
        <f t="shared" si="3"/>
        <v>8</v>
      </c>
      <c r="B63" s="3" t="s">
        <v>44</v>
      </c>
      <c r="C63" s="4" t="s">
        <v>29</v>
      </c>
      <c r="D63" s="35" t="s">
        <v>35</v>
      </c>
      <c r="E63" s="9">
        <v>1994</v>
      </c>
      <c r="F63" s="32">
        <f>35</f>
        <v>35</v>
      </c>
      <c r="G63" s="32"/>
      <c r="H63" s="32">
        <f>35</f>
        <v>35</v>
      </c>
      <c r="I63" s="32">
        <f>29</f>
        <v>29</v>
      </c>
      <c r="J63" s="32">
        <v>37</v>
      </c>
      <c r="K63" s="32"/>
      <c r="L63" s="37">
        <v>40</v>
      </c>
      <c r="M63" s="32"/>
      <c r="N63" s="32"/>
      <c r="O63" s="32"/>
      <c r="P63" s="8">
        <f>SUM(F63:O63)</f>
        <v>176</v>
      </c>
      <c r="Q63" s="43">
        <f t="shared" si="4"/>
        <v>176</v>
      </c>
      <c r="R63" s="9">
        <f>8</f>
        <v>8</v>
      </c>
    </row>
    <row r="64" spans="1:40">
      <c r="A64" s="9">
        <f t="shared" si="3"/>
        <v>9</v>
      </c>
      <c r="B64" s="7" t="s">
        <v>94</v>
      </c>
      <c r="C64" s="6" t="s">
        <v>32</v>
      </c>
      <c r="D64" s="21" t="s">
        <v>35</v>
      </c>
      <c r="E64" s="10">
        <v>1995</v>
      </c>
      <c r="F64" s="32">
        <f>18</f>
        <v>18</v>
      </c>
      <c r="G64" s="32">
        <f>31</f>
        <v>31</v>
      </c>
      <c r="H64" s="32">
        <f>25</f>
        <v>25</v>
      </c>
      <c r="I64" s="32">
        <f>26</f>
        <v>26</v>
      </c>
      <c r="J64" s="32">
        <v>26</v>
      </c>
      <c r="K64" s="32"/>
      <c r="L64" s="32"/>
      <c r="M64" s="32"/>
      <c r="N64" s="32"/>
      <c r="O64" s="32">
        <v>37</v>
      </c>
      <c r="P64" s="8">
        <f>SUM(F64:O64)</f>
        <v>163</v>
      </c>
      <c r="Q64" s="43">
        <f t="shared" si="4"/>
        <v>163</v>
      </c>
      <c r="R64" s="9">
        <f>9</f>
        <v>9</v>
      </c>
    </row>
    <row r="65" spans="1:38">
      <c r="A65" s="9">
        <f t="shared" si="3"/>
        <v>10</v>
      </c>
      <c r="B65" s="3" t="s">
        <v>64</v>
      </c>
      <c r="C65" s="4" t="s">
        <v>28</v>
      </c>
      <c r="D65" s="43" t="s">
        <v>35</v>
      </c>
      <c r="E65" s="9">
        <v>1990</v>
      </c>
      <c r="F65" s="32">
        <f>30</f>
        <v>30</v>
      </c>
      <c r="G65" s="32">
        <f>35</f>
        <v>35</v>
      </c>
      <c r="H65" s="32">
        <f>28</f>
        <v>28</v>
      </c>
      <c r="I65" s="32">
        <f>28</f>
        <v>28</v>
      </c>
      <c r="J65" s="32">
        <v>33</v>
      </c>
      <c r="K65" s="32"/>
      <c r="L65" s="32"/>
      <c r="M65" s="32"/>
      <c r="N65" s="32"/>
      <c r="O65" s="32"/>
      <c r="P65" s="8">
        <f>SUM(F65:O65)</f>
        <v>154</v>
      </c>
      <c r="Q65" s="43">
        <f t="shared" si="4"/>
        <v>154</v>
      </c>
      <c r="R65" s="9">
        <f>10</f>
        <v>10</v>
      </c>
    </row>
    <row r="66" spans="1:38">
      <c r="A66" s="9">
        <f t="shared" si="3"/>
        <v>11</v>
      </c>
      <c r="B66" s="1" t="s">
        <v>106</v>
      </c>
      <c r="C66" s="6" t="s">
        <v>28</v>
      </c>
      <c r="D66" s="42" t="s">
        <v>35</v>
      </c>
      <c r="E66" s="10">
        <v>1993</v>
      </c>
      <c r="F66" s="32"/>
      <c r="G66" s="32"/>
      <c r="H66" s="32"/>
      <c r="I66" s="32"/>
      <c r="J66" s="32"/>
      <c r="K66" s="32">
        <v>32</v>
      </c>
      <c r="L66" s="32">
        <v>33</v>
      </c>
      <c r="M66" s="32">
        <v>35</v>
      </c>
      <c r="N66" s="32"/>
      <c r="O66" s="32">
        <v>35</v>
      </c>
      <c r="P66" s="8">
        <f>SUM(F66:O66)</f>
        <v>135</v>
      </c>
      <c r="Q66" s="43">
        <f t="shared" si="4"/>
        <v>135</v>
      </c>
      <c r="R66" s="9">
        <v>11</v>
      </c>
      <c r="S66" s="1"/>
      <c r="AL66" s="1"/>
    </row>
    <row r="67" spans="1:38">
      <c r="A67" s="9">
        <f t="shared" si="3"/>
        <v>12</v>
      </c>
      <c r="B67" s="20" t="s">
        <v>53</v>
      </c>
      <c r="C67" s="4" t="s">
        <v>32</v>
      </c>
      <c r="D67" s="22" t="s">
        <v>35</v>
      </c>
      <c r="E67" s="9">
        <v>1991</v>
      </c>
      <c r="F67" s="32">
        <f>29</f>
        <v>29</v>
      </c>
      <c r="G67" s="32">
        <f>24</f>
        <v>24</v>
      </c>
      <c r="H67" s="32">
        <f>24</f>
        <v>24</v>
      </c>
      <c r="I67" s="32"/>
      <c r="J67" s="32"/>
      <c r="K67" s="32"/>
      <c r="L67" s="32"/>
      <c r="M67" s="32"/>
      <c r="N67" s="32"/>
      <c r="O67" s="32"/>
      <c r="P67" s="8">
        <f>SUM(F67:O67)</f>
        <v>77</v>
      </c>
      <c r="Q67" s="43">
        <f t="shared" si="4"/>
        <v>77</v>
      </c>
      <c r="R67" s="9">
        <v>12</v>
      </c>
      <c r="AL67" s="1"/>
    </row>
    <row r="68" spans="1:38">
      <c r="A68" s="9">
        <f t="shared" si="3"/>
        <v>13</v>
      </c>
      <c r="B68" s="1" t="s">
        <v>52</v>
      </c>
      <c r="C68" s="6" t="s">
        <v>32</v>
      </c>
      <c r="D68" s="42"/>
      <c r="E68" s="10">
        <v>1995</v>
      </c>
      <c r="F68" s="32">
        <f>23</f>
        <v>23</v>
      </c>
      <c r="G68" s="32"/>
      <c r="H68" s="32">
        <f>23</f>
        <v>23</v>
      </c>
      <c r="I68" s="32">
        <f>27</f>
        <v>27</v>
      </c>
      <c r="J68" s="32"/>
      <c r="K68" s="32"/>
      <c r="L68" s="32"/>
      <c r="M68" s="32"/>
      <c r="N68" s="32"/>
      <c r="O68" s="32"/>
      <c r="P68" s="8">
        <f>SUM(F68:O68)</f>
        <v>73</v>
      </c>
      <c r="Q68" s="43">
        <f t="shared" si="4"/>
        <v>73</v>
      </c>
      <c r="R68" s="9">
        <f>13</f>
        <v>13</v>
      </c>
    </row>
    <row r="69" spans="1:38">
      <c r="A69" s="9">
        <f t="shared" si="3"/>
        <v>14</v>
      </c>
      <c r="B69" s="3" t="s">
        <v>108</v>
      </c>
      <c r="C69" s="4" t="s">
        <v>30</v>
      </c>
      <c r="D69" s="43" t="s">
        <v>35</v>
      </c>
      <c r="E69" s="9">
        <v>1991</v>
      </c>
      <c r="F69" s="32"/>
      <c r="G69" s="32"/>
      <c r="H69" s="32"/>
      <c r="I69" s="32"/>
      <c r="J69" s="32"/>
      <c r="K69" s="32"/>
      <c r="L69" s="32">
        <v>32</v>
      </c>
      <c r="M69" s="32">
        <v>30</v>
      </c>
      <c r="N69" s="32"/>
      <c r="O69" s="32"/>
      <c r="P69" s="8">
        <f>SUM(F69:O69)</f>
        <v>62</v>
      </c>
      <c r="Q69" s="43">
        <f t="shared" si="4"/>
        <v>62</v>
      </c>
      <c r="R69" s="9">
        <f>14</f>
        <v>14</v>
      </c>
    </row>
    <row r="70" spans="1:38">
      <c r="A70" s="9">
        <f t="shared" si="3"/>
        <v>15</v>
      </c>
      <c r="B70" s="7" t="s">
        <v>45</v>
      </c>
      <c r="C70" s="6" t="s">
        <v>29</v>
      </c>
      <c r="D70" s="12" t="s">
        <v>35</v>
      </c>
      <c r="E70" s="9">
        <v>1995</v>
      </c>
      <c r="F70" s="32">
        <f>32</f>
        <v>32</v>
      </c>
      <c r="G70" s="32"/>
      <c r="H70" s="32">
        <f>29</f>
        <v>29</v>
      </c>
      <c r="I70" s="32"/>
      <c r="J70" s="32"/>
      <c r="K70" s="32"/>
      <c r="L70" s="32"/>
      <c r="M70" s="32"/>
      <c r="N70" s="32"/>
      <c r="O70" s="32"/>
      <c r="P70" s="8">
        <f>SUM(F70:O70)</f>
        <v>61</v>
      </c>
      <c r="Q70" s="43">
        <f t="shared" si="4"/>
        <v>61</v>
      </c>
      <c r="R70" s="9">
        <f>15</f>
        <v>15</v>
      </c>
    </row>
    <row r="71" spans="1:38">
      <c r="A71" s="9">
        <f t="shared" si="3"/>
        <v>16</v>
      </c>
      <c r="B71" s="20" t="s">
        <v>43</v>
      </c>
      <c r="C71" s="4" t="s">
        <v>32</v>
      </c>
      <c r="D71" s="22" t="s">
        <v>34</v>
      </c>
      <c r="E71" s="10">
        <v>1963</v>
      </c>
      <c r="F71" s="32">
        <f>26</f>
        <v>26</v>
      </c>
      <c r="G71" s="32"/>
      <c r="H71" s="32">
        <f>31</f>
        <v>31</v>
      </c>
      <c r="I71" s="32"/>
      <c r="J71" s="32"/>
      <c r="K71" s="32"/>
      <c r="L71" s="32"/>
      <c r="M71" s="32"/>
      <c r="N71" s="32"/>
      <c r="O71" s="32"/>
      <c r="P71" s="8">
        <f>SUM(F71:O71)</f>
        <v>57</v>
      </c>
      <c r="Q71" s="43">
        <f t="shared" si="4"/>
        <v>57</v>
      </c>
      <c r="R71" s="9">
        <f>16</f>
        <v>16</v>
      </c>
    </row>
    <row r="72" spans="1:38">
      <c r="A72" s="9">
        <f t="shared" si="3"/>
        <v>17</v>
      </c>
      <c r="B72" t="s">
        <v>54</v>
      </c>
      <c r="C72" s="6" t="s">
        <v>32</v>
      </c>
      <c r="D72" s="36" t="s">
        <v>35</v>
      </c>
      <c r="E72" s="9">
        <v>1990</v>
      </c>
      <c r="F72" s="32">
        <f>24</f>
        <v>24</v>
      </c>
      <c r="G72" s="32">
        <f>27</f>
        <v>27</v>
      </c>
      <c r="H72" s="32"/>
      <c r="I72" s="32"/>
      <c r="J72" s="32"/>
      <c r="K72" s="32"/>
      <c r="L72" s="32"/>
      <c r="M72" s="32"/>
      <c r="N72" s="32"/>
      <c r="O72" s="32"/>
      <c r="P72" s="8">
        <f>SUM(F72:O72)</f>
        <v>51</v>
      </c>
      <c r="Q72" s="43">
        <f t="shared" si="4"/>
        <v>51</v>
      </c>
      <c r="R72" s="9">
        <f>17</f>
        <v>17</v>
      </c>
    </row>
    <row r="73" spans="1:38">
      <c r="A73" s="9">
        <f t="shared" si="3"/>
        <v>18</v>
      </c>
      <c r="B73" s="3" t="s">
        <v>49</v>
      </c>
      <c r="C73" s="4" t="s">
        <v>28</v>
      </c>
      <c r="D73" s="43" t="s">
        <v>35</v>
      </c>
      <c r="E73" s="9">
        <v>1988</v>
      </c>
      <c r="F73" s="32">
        <f>19</f>
        <v>19</v>
      </c>
      <c r="G73" s="32"/>
      <c r="H73" s="32"/>
      <c r="I73" s="32"/>
      <c r="J73" s="32">
        <v>31</v>
      </c>
      <c r="K73" s="32"/>
      <c r="L73" s="32"/>
      <c r="M73" s="32"/>
      <c r="N73" s="32"/>
      <c r="O73" s="32"/>
      <c r="P73" s="8">
        <f>SUM(F73:O73)</f>
        <v>50</v>
      </c>
      <c r="Q73" s="43">
        <f t="shared" si="4"/>
        <v>50</v>
      </c>
      <c r="R73" s="9">
        <f>18</f>
        <v>18</v>
      </c>
    </row>
    <row r="74" spans="1:38">
      <c r="A74" s="9">
        <f t="shared" si="3"/>
        <v>19</v>
      </c>
      <c r="B74" s="1" t="s">
        <v>93</v>
      </c>
      <c r="C74" s="6" t="s">
        <v>28</v>
      </c>
      <c r="D74" s="2" t="s">
        <v>36</v>
      </c>
      <c r="E74" s="10">
        <v>1991</v>
      </c>
      <c r="F74" s="32">
        <f>28</f>
        <v>28</v>
      </c>
      <c r="G74" s="32"/>
      <c r="H74" s="32">
        <f>21</f>
        <v>21</v>
      </c>
      <c r="I74" s="32"/>
      <c r="J74" s="32"/>
      <c r="K74" s="32"/>
      <c r="L74" s="32"/>
      <c r="M74" s="32"/>
      <c r="N74" s="32"/>
      <c r="O74" s="32"/>
      <c r="P74" s="8">
        <f>SUM(F74:O74)</f>
        <v>49</v>
      </c>
      <c r="Q74" s="43">
        <f t="shared" si="4"/>
        <v>49</v>
      </c>
      <c r="R74" s="9">
        <f>19</f>
        <v>19</v>
      </c>
    </row>
    <row r="75" spans="1:38">
      <c r="A75" s="9">
        <f t="shared" si="3"/>
        <v>20</v>
      </c>
      <c r="B75" s="3" t="s">
        <v>65</v>
      </c>
      <c r="C75" s="4" t="s">
        <v>30</v>
      </c>
      <c r="D75" s="43" t="s">
        <v>35</v>
      </c>
      <c r="E75" s="9">
        <v>1990</v>
      </c>
      <c r="F75" s="32"/>
      <c r="G75" s="32">
        <f>26</f>
        <v>26</v>
      </c>
      <c r="H75" s="32">
        <f>22</f>
        <v>22</v>
      </c>
      <c r="I75" s="32"/>
      <c r="J75" s="32"/>
      <c r="K75" s="32"/>
      <c r="L75" s="32"/>
      <c r="M75" s="32"/>
      <c r="N75" s="32"/>
      <c r="O75" s="32"/>
      <c r="P75" s="8">
        <f>SUM(F75:O75)</f>
        <v>48</v>
      </c>
      <c r="Q75" s="43">
        <f t="shared" si="4"/>
        <v>48</v>
      </c>
      <c r="R75" s="9">
        <v>20</v>
      </c>
    </row>
    <row r="76" spans="1:38">
      <c r="A76" s="9">
        <f t="shared" si="3"/>
        <v>21</v>
      </c>
      <c r="B76" s="7" t="s">
        <v>51</v>
      </c>
      <c r="C76" s="6" t="s">
        <v>29</v>
      </c>
      <c r="D76" s="12"/>
      <c r="E76" s="10"/>
      <c r="F76" s="32">
        <f>16</f>
        <v>16</v>
      </c>
      <c r="G76" s="32"/>
      <c r="H76" s="32"/>
      <c r="I76" s="32"/>
      <c r="J76" s="32"/>
      <c r="K76" s="32"/>
      <c r="L76" s="32">
        <v>30</v>
      </c>
      <c r="M76" s="32"/>
      <c r="N76" s="32"/>
      <c r="O76" s="32"/>
      <c r="P76" s="8">
        <f>SUM(F76:O76)</f>
        <v>46</v>
      </c>
      <c r="Q76" s="43">
        <f t="shared" si="4"/>
        <v>46</v>
      </c>
      <c r="R76" s="9">
        <f>21</f>
        <v>21</v>
      </c>
    </row>
    <row r="77" spans="1:38">
      <c r="A77" s="9">
        <f t="shared" si="3"/>
        <v>22</v>
      </c>
      <c r="B77" s="3" t="s">
        <v>111</v>
      </c>
      <c r="C77" s="4" t="s">
        <v>30</v>
      </c>
      <c r="D77" s="43"/>
      <c r="E77" s="9">
        <v>1991</v>
      </c>
      <c r="F77" s="32"/>
      <c r="G77" s="32"/>
      <c r="H77" s="32"/>
      <c r="I77" s="32"/>
      <c r="J77" s="32"/>
      <c r="K77" s="32"/>
      <c r="L77" s="32"/>
      <c r="M77" s="32"/>
      <c r="N77" s="32">
        <v>37</v>
      </c>
      <c r="O77" s="32"/>
      <c r="P77" s="8">
        <f>SUM(F77:O77)</f>
        <v>37</v>
      </c>
      <c r="Q77" s="43">
        <f t="shared" si="4"/>
        <v>37</v>
      </c>
      <c r="R77" s="9">
        <f>22</f>
        <v>22</v>
      </c>
    </row>
    <row r="78" spans="1:38">
      <c r="A78" s="9">
        <f t="shared" si="3"/>
        <v>23</v>
      </c>
      <c r="B78" s="1" t="s">
        <v>48</v>
      </c>
      <c r="C78" s="4" t="s">
        <v>28</v>
      </c>
      <c r="D78" s="27"/>
      <c r="E78" s="10">
        <v>1997</v>
      </c>
      <c r="F78" s="32">
        <f>33</f>
        <v>33</v>
      </c>
      <c r="G78" s="32"/>
      <c r="H78" s="32"/>
      <c r="I78" s="32"/>
      <c r="J78" s="32"/>
      <c r="K78" s="32"/>
      <c r="L78" s="32"/>
      <c r="M78" s="32"/>
      <c r="N78" s="32"/>
      <c r="O78" s="32"/>
      <c r="P78" s="8">
        <f>SUM(F78:O78)</f>
        <v>33</v>
      </c>
      <c r="Q78" s="43">
        <f t="shared" si="4"/>
        <v>33</v>
      </c>
      <c r="R78" s="9">
        <v>23</v>
      </c>
    </row>
    <row r="79" spans="1:38">
      <c r="A79" s="9">
        <f t="shared" si="3"/>
        <v>24</v>
      </c>
      <c r="B79" s="3" t="s">
        <v>112</v>
      </c>
      <c r="C79" s="4" t="s">
        <v>28</v>
      </c>
      <c r="D79" s="43" t="s">
        <v>36</v>
      </c>
      <c r="E79" s="9">
        <v>1995</v>
      </c>
      <c r="F79" s="32"/>
      <c r="G79" s="32"/>
      <c r="H79" s="32"/>
      <c r="I79" s="32"/>
      <c r="J79" s="32"/>
      <c r="K79" s="32"/>
      <c r="L79" s="32"/>
      <c r="M79" s="32"/>
      <c r="N79" s="32">
        <v>32</v>
      </c>
      <c r="O79" s="32"/>
      <c r="P79" s="8">
        <f>SUM(F79:O79)</f>
        <v>32</v>
      </c>
      <c r="Q79" s="43">
        <f t="shared" si="4"/>
        <v>32</v>
      </c>
      <c r="R79" s="9">
        <f>24</f>
        <v>24</v>
      </c>
    </row>
    <row r="80" spans="1:38">
      <c r="A80" s="9">
        <f t="shared" si="3"/>
        <v>25</v>
      </c>
      <c r="B80" s="1" t="s">
        <v>109</v>
      </c>
      <c r="C80" s="6" t="s">
        <v>30</v>
      </c>
      <c r="D80" s="42"/>
      <c r="E80" s="10">
        <v>1989</v>
      </c>
      <c r="F80" s="32"/>
      <c r="G80" s="32"/>
      <c r="H80" s="32"/>
      <c r="I80" s="32"/>
      <c r="J80" s="32"/>
      <c r="K80" s="32"/>
      <c r="L80" s="32"/>
      <c r="M80" s="32">
        <v>31</v>
      </c>
      <c r="N80" s="32"/>
      <c r="O80" s="32"/>
      <c r="P80" s="8">
        <f>SUM(F80:O80)</f>
        <v>31</v>
      </c>
      <c r="Q80" s="43">
        <f t="shared" si="4"/>
        <v>31</v>
      </c>
      <c r="R80" s="9">
        <v>25</v>
      </c>
    </row>
    <row r="81" spans="1:36">
      <c r="A81" s="9">
        <f t="shared" si="3"/>
        <v>26</v>
      </c>
      <c r="B81" s="3" t="s">
        <v>107</v>
      </c>
      <c r="C81" s="4" t="s">
        <v>28</v>
      </c>
      <c r="D81" s="43" t="s">
        <v>35</v>
      </c>
      <c r="E81" s="9">
        <v>1994</v>
      </c>
      <c r="F81" s="32"/>
      <c r="G81" s="32"/>
      <c r="H81" s="32"/>
      <c r="I81" s="32"/>
      <c r="J81" s="32"/>
      <c r="K81" s="32">
        <v>30</v>
      </c>
      <c r="L81" s="32"/>
      <c r="M81" s="32"/>
      <c r="N81" s="32"/>
      <c r="O81" s="32"/>
      <c r="P81" s="8">
        <f>SUM(F81:O81)</f>
        <v>30</v>
      </c>
      <c r="Q81" s="43">
        <f t="shared" si="4"/>
        <v>30</v>
      </c>
      <c r="R81" s="9">
        <f>26</f>
        <v>26</v>
      </c>
    </row>
    <row r="82" spans="1:36">
      <c r="A82" s="9">
        <f t="shared" si="3"/>
        <v>27</v>
      </c>
      <c r="B82" s="3" t="s">
        <v>68</v>
      </c>
      <c r="C82" s="4" t="s">
        <v>30</v>
      </c>
      <c r="D82" s="43" t="s">
        <v>34</v>
      </c>
      <c r="E82" s="9">
        <v>1969</v>
      </c>
      <c r="F82" s="32">
        <f>25</f>
        <v>25</v>
      </c>
      <c r="G82" s="32"/>
      <c r="H82" s="32"/>
      <c r="I82" s="32"/>
      <c r="J82" s="32"/>
      <c r="K82" s="32"/>
      <c r="L82" s="32"/>
      <c r="M82" s="32"/>
      <c r="N82" s="32"/>
      <c r="O82" s="32"/>
      <c r="P82" s="8">
        <f>SUM(F82:O82)</f>
        <v>25</v>
      </c>
      <c r="Q82" s="43">
        <f t="shared" si="4"/>
        <v>25</v>
      </c>
      <c r="R82" s="9">
        <f t="shared" ref="R82:R91" si="5">R81+1</f>
        <v>27</v>
      </c>
    </row>
    <row r="83" spans="1:36">
      <c r="A83" s="9">
        <f t="shared" si="3"/>
        <v>28</v>
      </c>
      <c r="B83" s="3" t="s">
        <v>100</v>
      </c>
      <c r="C83" s="4" t="s">
        <v>28</v>
      </c>
      <c r="D83" s="43" t="s">
        <v>35</v>
      </c>
      <c r="E83" s="9">
        <f>1984</f>
        <v>1984</v>
      </c>
      <c r="F83" s="32"/>
      <c r="G83" s="32">
        <f>25</f>
        <v>25</v>
      </c>
      <c r="H83" s="32"/>
      <c r="I83" s="32"/>
      <c r="J83" s="32"/>
      <c r="K83" s="32"/>
      <c r="L83" s="32"/>
      <c r="M83" s="32"/>
      <c r="N83" s="32"/>
      <c r="O83" s="32"/>
      <c r="P83" s="8">
        <f>SUM(F83:O83)</f>
        <v>25</v>
      </c>
      <c r="Q83" s="43">
        <f t="shared" si="4"/>
        <v>25</v>
      </c>
      <c r="R83" s="9">
        <v>27</v>
      </c>
    </row>
    <row r="84" spans="1:36">
      <c r="A84" s="9">
        <f t="shared" si="3"/>
        <v>29</v>
      </c>
      <c r="B84" s="3" t="s">
        <v>101</v>
      </c>
      <c r="C84" s="4" t="s">
        <v>30</v>
      </c>
      <c r="D84" s="43"/>
      <c r="E84" s="9">
        <f>1979</f>
        <v>1979</v>
      </c>
      <c r="F84" s="32"/>
      <c r="G84" s="32">
        <f>23</f>
        <v>23</v>
      </c>
      <c r="H84" s="32"/>
      <c r="I84" s="32"/>
      <c r="J84" s="32"/>
      <c r="K84" s="32"/>
      <c r="L84" s="32"/>
      <c r="M84" s="32"/>
      <c r="N84" s="32"/>
      <c r="O84" s="32"/>
      <c r="P84" s="8">
        <f>SUM(F84:O84)</f>
        <v>23</v>
      </c>
      <c r="Q84" s="43">
        <f t="shared" si="4"/>
        <v>23</v>
      </c>
      <c r="R84" s="9">
        <v>29</v>
      </c>
    </row>
    <row r="85" spans="1:36">
      <c r="A85" s="9">
        <f t="shared" si="3"/>
        <v>30</v>
      </c>
      <c r="B85" s="3" t="s">
        <v>66</v>
      </c>
      <c r="C85" s="4" t="s">
        <v>32</v>
      </c>
      <c r="D85" s="43" t="s">
        <v>36</v>
      </c>
      <c r="E85" s="9">
        <v>1996</v>
      </c>
      <c r="F85" s="32">
        <f>20</f>
        <v>20</v>
      </c>
      <c r="G85" s="32"/>
      <c r="H85" s="32"/>
      <c r="I85" s="32"/>
      <c r="J85" s="32"/>
      <c r="K85" s="32"/>
      <c r="L85" s="32"/>
      <c r="M85" s="32"/>
      <c r="N85" s="32"/>
      <c r="O85" s="32"/>
      <c r="P85" s="9">
        <f>SUM(F85:O85)</f>
        <v>20</v>
      </c>
      <c r="Q85" s="43">
        <f t="shared" si="4"/>
        <v>20</v>
      </c>
      <c r="R85" s="9">
        <f t="shared" si="5"/>
        <v>30</v>
      </c>
    </row>
    <row r="86" spans="1:36">
      <c r="A86" s="9">
        <f t="shared" si="3"/>
        <v>31</v>
      </c>
      <c r="B86" s="3" t="s">
        <v>103</v>
      </c>
      <c r="C86" s="4" t="s">
        <v>32</v>
      </c>
      <c r="D86" s="43" t="s">
        <v>35</v>
      </c>
      <c r="E86" s="9">
        <f>1994</f>
        <v>1994</v>
      </c>
      <c r="F86" s="32"/>
      <c r="G86" s="32"/>
      <c r="H86" s="32">
        <f>20</f>
        <v>20</v>
      </c>
      <c r="I86" s="32"/>
      <c r="J86" s="32"/>
      <c r="K86" s="32"/>
      <c r="L86" s="32"/>
      <c r="M86" s="32"/>
      <c r="N86" s="32"/>
      <c r="O86" s="32"/>
      <c r="P86" s="9">
        <f>SUM(F86:O86)</f>
        <v>20</v>
      </c>
      <c r="Q86" s="43">
        <f t="shared" si="4"/>
        <v>20</v>
      </c>
      <c r="R86" s="9">
        <v>30</v>
      </c>
    </row>
    <row r="87" spans="1:36">
      <c r="A87" s="9">
        <f t="shared" si="3"/>
        <v>32</v>
      </c>
      <c r="B87" s="20" t="s">
        <v>95</v>
      </c>
      <c r="C87" s="4" t="s">
        <v>29</v>
      </c>
      <c r="D87" s="22"/>
      <c r="E87" s="9">
        <v>1996</v>
      </c>
      <c r="F87" s="32">
        <f>17</f>
        <v>17</v>
      </c>
      <c r="G87" s="32"/>
      <c r="H87" s="32"/>
      <c r="I87" s="32"/>
      <c r="J87" s="32"/>
      <c r="K87" s="32"/>
      <c r="L87" s="32"/>
      <c r="M87" s="32"/>
      <c r="N87" s="32"/>
      <c r="O87" s="32"/>
      <c r="P87" s="9">
        <f>SUM(F87:O87)</f>
        <v>17</v>
      </c>
      <c r="Q87" s="43">
        <f t="shared" si="4"/>
        <v>17</v>
      </c>
      <c r="R87" s="9">
        <v>32</v>
      </c>
    </row>
    <row r="88" spans="1:36">
      <c r="A88" s="9">
        <f t="shared" si="3"/>
        <v>33</v>
      </c>
      <c r="B88" s="20" t="s">
        <v>96</v>
      </c>
      <c r="C88" s="16" t="s">
        <v>33</v>
      </c>
      <c r="D88" s="22" t="s">
        <v>35</v>
      </c>
      <c r="E88" s="17"/>
      <c r="F88" s="32">
        <f>15</f>
        <v>15</v>
      </c>
      <c r="G88" s="32"/>
      <c r="H88" s="32"/>
      <c r="I88" s="32"/>
      <c r="J88" s="32"/>
      <c r="K88" s="32"/>
      <c r="L88" s="32"/>
      <c r="M88" s="32"/>
      <c r="N88" s="32"/>
      <c r="O88" s="32"/>
      <c r="P88" s="9">
        <f>SUM(F88:O88)</f>
        <v>15</v>
      </c>
      <c r="Q88" s="43">
        <f t="shared" si="4"/>
        <v>15</v>
      </c>
      <c r="R88" s="9">
        <f t="shared" si="5"/>
        <v>33</v>
      </c>
    </row>
    <row r="89" spans="1:36">
      <c r="A89" s="9">
        <f t="shared" si="3"/>
        <v>34</v>
      </c>
      <c r="B89" s="20" t="s">
        <v>50</v>
      </c>
      <c r="C89" s="4" t="s">
        <v>28</v>
      </c>
      <c r="D89" s="22" t="s">
        <v>36</v>
      </c>
      <c r="E89" s="9">
        <v>1995</v>
      </c>
      <c r="F89" s="32">
        <f>14</f>
        <v>14</v>
      </c>
      <c r="G89" s="32"/>
      <c r="H89" s="32"/>
      <c r="I89" s="32"/>
      <c r="J89" s="32"/>
      <c r="K89" s="32"/>
      <c r="L89" s="32"/>
      <c r="M89" s="32"/>
      <c r="N89" s="32"/>
      <c r="O89" s="32"/>
      <c r="P89" s="9">
        <f>SUM(F89:O89)</f>
        <v>14</v>
      </c>
      <c r="Q89" s="43">
        <f t="shared" si="4"/>
        <v>14</v>
      </c>
      <c r="R89" s="9">
        <f t="shared" si="5"/>
        <v>34</v>
      </c>
    </row>
    <row r="90" spans="1:36">
      <c r="A90" s="9">
        <f t="shared" si="3"/>
        <v>35</v>
      </c>
      <c r="B90" s="3" t="s">
        <v>97</v>
      </c>
      <c r="C90" s="4" t="s">
        <v>30</v>
      </c>
      <c r="D90" s="43"/>
      <c r="E90" s="9"/>
      <c r="F90" s="32">
        <f>13</f>
        <v>13</v>
      </c>
      <c r="G90" s="32"/>
      <c r="H90" s="32"/>
      <c r="I90" s="32"/>
      <c r="J90" s="32"/>
      <c r="K90" s="32"/>
      <c r="L90" s="32"/>
      <c r="M90" s="32"/>
      <c r="N90" s="32"/>
      <c r="O90" s="32"/>
      <c r="P90" s="9">
        <f>SUM(F90:O90)</f>
        <v>13</v>
      </c>
      <c r="Q90" s="43">
        <f t="shared" si="4"/>
        <v>13</v>
      </c>
      <c r="R90" s="9">
        <f t="shared" si="5"/>
        <v>35</v>
      </c>
    </row>
    <row r="91" spans="1:36">
      <c r="A91" s="9">
        <f t="shared" si="3"/>
        <v>36</v>
      </c>
      <c r="B91" s="3" t="s">
        <v>98</v>
      </c>
      <c r="C91" s="4" t="s">
        <v>29</v>
      </c>
      <c r="D91" s="43" t="s">
        <v>36</v>
      </c>
      <c r="E91" s="9">
        <v>1951</v>
      </c>
      <c r="F91" s="32">
        <f>12</f>
        <v>12</v>
      </c>
      <c r="G91" s="32"/>
      <c r="H91" s="32"/>
      <c r="I91" s="32"/>
      <c r="J91" s="32"/>
      <c r="K91" s="32"/>
      <c r="L91" s="32"/>
      <c r="M91" s="32"/>
      <c r="N91" s="32"/>
      <c r="O91" s="32"/>
      <c r="P91" s="9">
        <f>SUM(F91:O91)</f>
        <v>12</v>
      </c>
      <c r="Q91" s="43">
        <f t="shared" si="4"/>
        <v>12</v>
      </c>
      <c r="R91" s="9">
        <f t="shared" si="5"/>
        <v>36</v>
      </c>
    </row>
    <row r="92" spans="1:36">
      <c r="A92" s="27"/>
      <c r="B92" s="7"/>
      <c r="C92" s="1"/>
      <c r="D92" s="12"/>
      <c r="E92" s="27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27"/>
      <c r="Q92" s="27"/>
      <c r="R92" s="27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</row>
    <row r="93" spans="1:36">
      <c r="A93" s="27"/>
      <c r="B93" s="1"/>
      <c r="C93" s="1"/>
      <c r="D93" s="1"/>
      <c r="E93" s="1"/>
      <c r="F93" s="1"/>
      <c r="G93" s="1"/>
      <c r="H93" s="1"/>
      <c r="I93" s="27"/>
      <c r="J93" s="27"/>
      <c r="K93" s="1"/>
      <c r="L93" s="1"/>
      <c r="M93" s="1"/>
      <c r="N93" s="1"/>
      <c r="O93" s="1"/>
      <c r="P93" s="1"/>
      <c r="Q93" s="27"/>
      <c r="R93" s="27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</row>
    <row r="94" spans="1:36">
      <c r="J94" s="27"/>
      <c r="K94" s="1"/>
      <c r="Q94" s="27"/>
      <c r="R94" s="27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</row>
    <row r="95" spans="1:36">
      <c r="J95" s="27"/>
      <c r="K95" s="1"/>
      <c r="Q95" s="27"/>
      <c r="R95" s="27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</row>
    <row r="96" spans="1:36">
      <c r="J96" s="27"/>
      <c r="K96" s="1"/>
      <c r="Q96" s="27"/>
      <c r="R96" s="27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</row>
    <row r="97" spans="1:36">
      <c r="J97" s="27"/>
      <c r="K97" s="1"/>
      <c r="Q97" s="27"/>
      <c r="R97" s="27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</row>
    <row r="98" spans="1:36">
      <c r="J98" s="27"/>
      <c r="K98" s="1"/>
      <c r="Q98" s="27"/>
      <c r="R98" s="27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</row>
    <row r="99" spans="1:36">
      <c r="J99" s="27"/>
      <c r="K99" s="1"/>
      <c r="Q99" s="27"/>
      <c r="R99" s="27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</row>
    <row r="100" spans="1:36">
      <c r="A100" s="27"/>
      <c r="B100" s="1"/>
      <c r="C100" s="1"/>
      <c r="D100" s="1"/>
      <c r="E100" s="1"/>
      <c r="F100" s="1"/>
      <c r="G100" s="1"/>
      <c r="H100" s="1"/>
      <c r="I100" s="27"/>
      <c r="J100" s="27"/>
      <c r="K100" s="1"/>
      <c r="L100" s="1"/>
      <c r="M100" s="1"/>
      <c r="N100" s="1"/>
      <c r="O100" s="1"/>
      <c r="P100" s="1"/>
      <c r="Q100" s="27"/>
      <c r="R100" s="27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</row>
    <row r="101" spans="1:36">
      <c r="A101" s="27"/>
      <c r="B101" s="1"/>
      <c r="C101" s="1"/>
      <c r="D101" s="1"/>
      <c r="E101" s="1"/>
      <c r="F101" s="1"/>
      <c r="G101" s="1"/>
      <c r="H101" s="1"/>
      <c r="I101" s="27"/>
      <c r="J101" s="27"/>
      <c r="K101" s="1"/>
      <c r="L101" s="1"/>
      <c r="M101" s="1"/>
      <c r="N101" s="1"/>
      <c r="O101" s="1"/>
      <c r="P101" s="1"/>
      <c r="Q101" s="27"/>
      <c r="R101" s="27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</row>
    <row r="102" spans="1:36">
      <c r="A102" s="27"/>
      <c r="B102" s="1"/>
      <c r="C102" s="1"/>
      <c r="D102" s="1"/>
      <c r="E102" s="1"/>
      <c r="F102" s="1"/>
      <c r="G102" s="1"/>
      <c r="H102" s="1"/>
      <c r="I102" s="27"/>
      <c r="J102" s="27"/>
      <c r="K102" s="1"/>
      <c r="L102" s="1"/>
      <c r="M102" s="1"/>
      <c r="N102" s="1"/>
      <c r="O102" s="1"/>
      <c r="P102" s="1"/>
      <c r="Q102" s="27"/>
      <c r="R102" s="27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</row>
    <row r="103" spans="1:36">
      <c r="A103" s="27"/>
      <c r="B103" s="1"/>
      <c r="C103" s="1"/>
      <c r="D103" s="1"/>
      <c r="E103" s="1"/>
      <c r="F103" s="1"/>
      <c r="G103" s="1"/>
      <c r="H103" s="1"/>
      <c r="I103" s="27"/>
      <c r="J103" s="27"/>
      <c r="K103" s="1"/>
      <c r="L103" s="1"/>
      <c r="M103" s="1"/>
      <c r="N103" s="1"/>
      <c r="O103" s="1"/>
      <c r="P103" s="1"/>
      <c r="Q103" s="27"/>
      <c r="R103" s="27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</row>
    <row r="104" spans="1:36">
      <c r="A104" s="27"/>
      <c r="B104" s="1"/>
      <c r="C104" s="1"/>
      <c r="D104" s="1"/>
      <c r="E104" s="1"/>
      <c r="F104" s="1"/>
      <c r="G104" s="1"/>
      <c r="H104" s="1"/>
      <c r="I104" s="27"/>
      <c r="J104" s="27"/>
      <c r="K104" s="1"/>
      <c r="L104" s="1"/>
      <c r="M104" s="1"/>
      <c r="N104" s="1"/>
      <c r="O104" s="1"/>
      <c r="P104" s="1"/>
      <c r="Q104" s="27"/>
      <c r="R104" s="27"/>
      <c r="S104" s="1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</row>
    <row r="105" spans="1:36">
      <c r="A105" s="27"/>
      <c r="B105" s="1"/>
      <c r="C105" s="1"/>
      <c r="D105" s="1"/>
      <c r="E105" s="1"/>
      <c r="F105" s="1"/>
      <c r="G105" s="1"/>
      <c r="H105" s="1"/>
      <c r="I105" s="27"/>
      <c r="J105" s="27"/>
      <c r="K105" s="1"/>
      <c r="L105" s="1"/>
      <c r="M105" s="1"/>
      <c r="N105" s="1"/>
      <c r="O105" s="1"/>
      <c r="P105" s="1"/>
      <c r="Q105" s="27"/>
      <c r="R105" s="27"/>
      <c r="S105" s="1"/>
    </row>
    <row r="106" spans="1:36">
      <c r="A106" s="27"/>
      <c r="B106" s="1"/>
      <c r="C106" s="1"/>
      <c r="D106" s="1"/>
      <c r="E106" s="1"/>
      <c r="F106" s="1"/>
      <c r="G106" s="1"/>
      <c r="H106" s="1"/>
      <c r="I106" s="27"/>
      <c r="J106" s="27"/>
      <c r="K106" s="1"/>
      <c r="L106" s="1"/>
      <c r="M106" s="1"/>
      <c r="N106" s="1"/>
      <c r="O106" s="1"/>
      <c r="P106" s="1"/>
      <c r="Q106" s="27"/>
      <c r="R106" s="27"/>
      <c r="S106" s="1"/>
    </row>
    <row r="107" spans="1:36">
      <c r="A107" s="27"/>
      <c r="B107" s="1"/>
      <c r="C107" s="1"/>
      <c r="D107" s="1"/>
      <c r="E107" s="1"/>
      <c r="F107" s="1"/>
      <c r="G107" s="1"/>
      <c r="H107" s="1"/>
      <c r="I107" s="27"/>
      <c r="J107" s="27"/>
      <c r="K107" s="1"/>
      <c r="L107" s="1"/>
      <c r="M107" s="1"/>
      <c r="N107" s="1"/>
      <c r="O107" s="1"/>
      <c r="P107" s="1"/>
      <c r="Q107" s="27"/>
      <c r="R107" s="27"/>
      <c r="S107" s="1"/>
    </row>
    <row r="108" spans="1:36">
      <c r="A108" s="27"/>
      <c r="B108" s="1"/>
      <c r="C108" s="1"/>
      <c r="D108" s="1"/>
      <c r="E108" s="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27"/>
      <c r="Q108" s="27"/>
      <c r="R108" s="27"/>
      <c r="S108" s="1"/>
    </row>
    <row r="109" spans="1:36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27"/>
      <c r="R109" s="23"/>
      <c r="S109" s="1"/>
    </row>
    <row r="110" spans="1:36">
      <c r="A110" s="46"/>
      <c r="B110" s="46"/>
      <c r="C110" s="46"/>
      <c r="D110" s="48"/>
      <c r="E110" s="48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6"/>
      <c r="Q110" s="27"/>
      <c r="R110" s="23"/>
      <c r="S110" s="1"/>
    </row>
    <row r="111" spans="1:36">
      <c r="A111" s="45"/>
      <c r="B111" s="47"/>
      <c r="C111" s="47"/>
      <c r="D111" s="47"/>
      <c r="E111" s="47"/>
      <c r="F111" s="28"/>
      <c r="G111" s="28"/>
      <c r="H111" s="28"/>
      <c r="I111" s="28"/>
      <c r="J111" s="28"/>
      <c r="K111" s="29"/>
      <c r="L111" s="29"/>
      <c r="M111" s="29"/>
      <c r="N111" s="28"/>
      <c r="O111" s="28"/>
      <c r="P111" s="47"/>
      <c r="Q111" s="27"/>
      <c r="R111" s="23"/>
      <c r="S111" s="1"/>
    </row>
    <row r="112" spans="1:36">
      <c r="A112" s="27"/>
      <c r="B112" s="1"/>
      <c r="C112" s="1"/>
      <c r="D112" s="27"/>
      <c r="E112" s="27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27"/>
      <c r="Q112" s="27"/>
      <c r="R112" s="23"/>
      <c r="S112" s="1"/>
    </row>
    <row r="113" spans="1:19">
      <c r="A113" s="27"/>
      <c r="B113" s="1"/>
      <c r="C113" s="1"/>
      <c r="D113" s="27"/>
      <c r="E113" s="27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27"/>
      <c r="Q113" s="27"/>
      <c r="R113" s="23"/>
      <c r="S113" s="1"/>
    </row>
    <row r="114" spans="1:19">
      <c r="A114" s="27"/>
      <c r="B114" s="1"/>
      <c r="C114" s="1"/>
      <c r="D114" s="27"/>
      <c r="E114" s="27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27"/>
      <c r="Q114" s="27"/>
      <c r="R114" s="23"/>
      <c r="S114" s="1"/>
    </row>
    <row r="115" spans="1:19">
      <c r="A115" s="27"/>
      <c r="B115" s="7"/>
      <c r="C115" s="1"/>
      <c r="D115" s="12"/>
      <c r="E115" s="27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27"/>
      <c r="Q115" s="27"/>
      <c r="R115" s="23"/>
      <c r="S115" s="1"/>
    </row>
    <row r="116" spans="1:19">
      <c r="A116" s="27"/>
      <c r="B116" s="1"/>
      <c r="C116" s="1"/>
      <c r="D116" s="27"/>
      <c r="E116" s="27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27"/>
      <c r="Q116" s="27"/>
      <c r="R116" s="23"/>
      <c r="S116" s="1"/>
    </row>
    <row r="117" spans="1:19">
      <c r="A117" s="27"/>
      <c r="B117" s="7"/>
      <c r="C117" s="1"/>
      <c r="D117" s="12"/>
      <c r="E117" s="27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27"/>
      <c r="Q117" s="27"/>
      <c r="R117" s="23"/>
      <c r="S117" s="1"/>
    </row>
    <row r="118" spans="1:19">
      <c r="A118" s="27"/>
      <c r="B118" s="1"/>
      <c r="C118" s="1"/>
      <c r="D118" s="27"/>
      <c r="E118" s="27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27"/>
      <c r="Q118" s="27"/>
      <c r="R118" s="23"/>
      <c r="S118" s="1"/>
    </row>
    <row r="119" spans="1:19">
      <c r="A119" s="27"/>
      <c r="B119" s="1"/>
      <c r="C119" s="1"/>
      <c r="D119" s="27"/>
      <c r="E119" s="27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27"/>
      <c r="Q119" s="1"/>
      <c r="R119" s="1"/>
      <c r="S119" s="1"/>
    </row>
    <row r="120" spans="1:19">
      <c r="A120" s="27"/>
      <c r="B120" s="1"/>
      <c r="C120" s="1"/>
      <c r="D120" s="27"/>
      <c r="E120" s="27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27"/>
      <c r="Q120" s="1"/>
    </row>
    <row r="121" spans="1:19">
      <c r="A121" s="27"/>
      <c r="B121" s="7"/>
      <c r="C121" s="1"/>
      <c r="D121" s="12"/>
      <c r="E121" s="27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27"/>
      <c r="Q121" s="1"/>
    </row>
    <row r="122" spans="1:19">
      <c r="A122" s="27"/>
      <c r="B122" s="1"/>
      <c r="C122" s="1"/>
      <c r="D122" s="27"/>
      <c r="E122" s="27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27"/>
      <c r="Q122" s="1"/>
    </row>
    <row r="123" spans="1:19">
      <c r="A123" s="27"/>
      <c r="B123" s="1"/>
      <c r="C123" s="1"/>
      <c r="D123" s="27"/>
      <c r="E123" s="27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27"/>
      <c r="Q123" s="1"/>
    </row>
    <row r="124" spans="1:19">
      <c r="A124" s="27"/>
      <c r="B124" s="1"/>
      <c r="C124" s="1"/>
      <c r="D124" s="27"/>
      <c r="E124" s="27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27"/>
      <c r="Q124" s="1"/>
    </row>
    <row r="125" spans="1:19">
      <c r="A125" s="27"/>
      <c r="B125" s="7"/>
      <c r="C125" s="1"/>
      <c r="D125" s="12"/>
      <c r="E125" s="27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27"/>
      <c r="Q125" s="1"/>
    </row>
    <row r="126" spans="1:19">
      <c r="A126" s="27"/>
      <c r="B126" s="1"/>
      <c r="C126" s="1"/>
      <c r="D126" s="27"/>
      <c r="E126" s="27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27"/>
      <c r="Q126" s="1"/>
    </row>
    <row r="127" spans="1:19">
      <c r="A127" s="27"/>
      <c r="B127" s="7"/>
      <c r="C127" s="1"/>
      <c r="D127" s="12"/>
      <c r="E127" s="27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27"/>
      <c r="Q127" s="1"/>
    </row>
    <row r="128" spans="1:19">
      <c r="A128" s="27"/>
      <c r="B128" s="1"/>
      <c r="C128" s="1"/>
      <c r="D128" s="27"/>
      <c r="E128" s="27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27"/>
      <c r="Q128" s="1"/>
    </row>
    <row r="129" spans="1:17">
      <c r="A129" s="27"/>
      <c r="B129" s="1"/>
      <c r="C129" s="1"/>
      <c r="D129" s="27"/>
      <c r="E129" s="27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27"/>
      <c r="Q129" s="1"/>
    </row>
    <row r="130" spans="1:17">
      <c r="A130" s="27"/>
      <c r="B130" s="1"/>
      <c r="C130" s="1"/>
      <c r="D130" s="27"/>
      <c r="E130" s="27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27"/>
      <c r="Q130" s="1"/>
    </row>
    <row r="131" spans="1:17">
      <c r="A131" s="27"/>
      <c r="B131" s="1"/>
      <c r="C131" s="1"/>
      <c r="D131" s="27"/>
      <c r="E131" s="27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27"/>
      <c r="Q131" s="1"/>
    </row>
    <row r="132" spans="1:17">
      <c r="A132" s="27"/>
      <c r="B132" s="1"/>
      <c r="C132" s="1"/>
      <c r="D132" s="27"/>
      <c r="E132" s="27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27"/>
      <c r="Q132" s="1"/>
    </row>
    <row r="133" spans="1:17">
      <c r="A133" s="27"/>
      <c r="B133" s="1"/>
      <c r="C133" s="1"/>
      <c r="D133" s="27"/>
      <c r="E133" s="27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27"/>
      <c r="Q133" s="1"/>
    </row>
    <row r="134" spans="1:17">
      <c r="A134" s="27"/>
      <c r="B134" s="1"/>
      <c r="C134" s="1"/>
      <c r="D134" s="27"/>
      <c r="E134" s="27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27"/>
      <c r="Q134" s="1"/>
    </row>
    <row r="135" spans="1:17">
      <c r="A135" s="27"/>
      <c r="B135" s="7"/>
      <c r="C135" s="1"/>
      <c r="D135" s="12"/>
      <c r="E135" s="27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27"/>
      <c r="Q135" s="1"/>
    </row>
    <row r="136" spans="1:17">
      <c r="A136" s="27"/>
      <c r="B136" s="7"/>
      <c r="C136" s="1"/>
      <c r="D136" s="12"/>
      <c r="E136" s="27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27"/>
      <c r="Q136" s="1"/>
    </row>
    <row r="137" spans="1:17">
      <c r="A137" s="27"/>
      <c r="B137" s="7"/>
      <c r="C137" s="7"/>
      <c r="D137" s="12"/>
      <c r="E137" s="12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27"/>
      <c r="Q137" s="1"/>
    </row>
    <row r="138" spans="1:17">
      <c r="A138" s="27"/>
      <c r="B138" s="7"/>
      <c r="C138" s="1"/>
      <c r="D138" s="12"/>
      <c r="E138" s="27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27"/>
      <c r="Q138" s="1"/>
    </row>
    <row r="139" spans="1:17">
      <c r="A139" s="27"/>
      <c r="B139" s="1"/>
      <c r="C139" s="1"/>
      <c r="D139" s="27"/>
      <c r="E139" s="27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27"/>
      <c r="Q139" s="1"/>
    </row>
    <row r="140" spans="1:17">
      <c r="A140" s="27"/>
      <c r="B140" s="1"/>
      <c r="C140" s="1"/>
      <c r="D140" s="27"/>
      <c r="E140" s="27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27"/>
      <c r="Q140" s="1"/>
    </row>
    <row r="141" spans="1:17">
      <c r="A141" s="27"/>
      <c r="B141" s="1"/>
      <c r="C141" s="1"/>
      <c r="D141" s="27"/>
      <c r="E141" s="27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27"/>
      <c r="Q141" s="1"/>
    </row>
    <row r="142" spans="1:17">
      <c r="A142" s="27"/>
      <c r="B142" s="1"/>
      <c r="C142" s="1"/>
      <c r="D142" s="27"/>
      <c r="E142" s="27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27"/>
      <c r="Q142" s="1"/>
    </row>
    <row r="143" spans="1:17">
      <c r="A143" s="27"/>
      <c r="B143" s="7"/>
      <c r="C143" s="1"/>
      <c r="D143" s="12"/>
      <c r="E143" s="27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27"/>
      <c r="Q143" s="1"/>
    </row>
    <row r="144" spans="1:17">
      <c r="A144" s="27"/>
      <c r="B144" s="7"/>
      <c r="C144" s="1"/>
      <c r="D144" s="12"/>
      <c r="E144" s="27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27"/>
      <c r="Q144" s="1"/>
    </row>
    <row r="145" spans="1:17">
      <c r="A145" s="27"/>
      <c r="B145" s="1"/>
      <c r="C145" s="1"/>
      <c r="D145" s="27"/>
      <c r="E145" s="27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27"/>
      <c r="Q145" s="1"/>
    </row>
    <row r="146" spans="1:17">
      <c r="A146" s="27"/>
      <c r="B146" s="1"/>
      <c r="C146" s="1"/>
      <c r="D146" s="27"/>
      <c r="E146" s="27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27"/>
      <c r="Q146" s="1"/>
    </row>
    <row r="147" spans="1:17">
      <c r="A147" s="27"/>
      <c r="B147" s="7"/>
      <c r="C147" s="7"/>
      <c r="D147" s="12"/>
      <c r="E147" s="12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27"/>
      <c r="Q147" s="1"/>
    </row>
    <row r="148" spans="1:17">
      <c r="A148" s="27"/>
      <c r="B148" s="7"/>
      <c r="C148" s="1"/>
      <c r="D148" s="12"/>
      <c r="E148" s="27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27"/>
      <c r="Q148" s="1"/>
    </row>
    <row r="149" spans="1:17">
      <c r="A149" s="27"/>
      <c r="B149" s="1"/>
      <c r="C149" s="1"/>
      <c r="D149" s="27"/>
      <c r="E149" s="27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27"/>
      <c r="Q149" s="1"/>
    </row>
    <row r="150" spans="1:17">
      <c r="A150" s="27"/>
      <c r="B150" s="1"/>
      <c r="C150" s="1"/>
      <c r="D150" s="1"/>
      <c r="E150" s="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27"/>
      <c r="Q150" s="1"/>
    </row>
    <row r="151" spans="1:17">
      <c r="A151" s="27"/>
      <c r="B151" s="1"/>
      <c r="C151" s="1"/>
      <c r="D151" s="1"/>
      <c r="E151" s="1"/>
      <c r="F151" s="1"/>
      <c r="G151" s="1"/>
      <c r="H151" s="1"/>
      <c r="I151" s="27"/>
      <c r="J151" s="27"/>
      <c r="K151" s="1"/>
      <c r="L151" s="1"/>
      <c r="M151" s="1"/>
      <c r="N151" s="1"/>
      <c r="O151" s="1"/>
      <c r="P151" s="1"/>
      <c r="Q151" s="1"/>
    </row>
    <row r="152" spans="1:17">
      <c r="A152" s="27"/>
      <c r="B152" s="1"/>
      <c r="C152" s="1"/>
      <c r="D152" s="1"/>
      <c r="E152" s="1"/>
      <c r="F152" s="1"/>
      <c r="G152" s="1"/>
      <c r="H152" s="1"/>
      <c r="I152" s="27"/>
      <c r="J152" s="27"/>
      <c r="K152" s="1"/>
      <c r="L152" s="1"/>
      <c r="M152" s="1"/>
      <c r="N152" s="1"/>
      <c r="O152" s="1"/>
      <c r="P152" s="1"/>
      <c r="Q152" s="1"/>
    </row>
    <row r="153" spans="1:17">
      <c r="A153" s="27"/>
      <c r="B153" s="1"/>
      <c r="C153" s="1"/>
      <c r="D153" s="1"/>
      <c r="E153" s="1"/>
      <c r="F153" s="1"/>
      <c r="G153" s="1"/>
      <c r="H153" s="1"/>
      <c r="I153" s="27"/>
      <c r="J153" s="27"/>
      <c r="K153" s="1"/>
      <c r="L153" s="1"/>
      <c r="M153" s="1"/>
      <c r="N153" s="1"/>
      <c r="O153" s="1"/>
      <c r="P153" s="1"/>
      <c r="Q153" s="1"/>
    </row>
    <row r="154" spans="1:17">
      <c r="A154" s="27"/>
      <c r="B154" s="1"/>
      <c r="C154" s="1"/>
      <c r="D154" s="1"/>
      <c r="E154" s="1"/>
      <c r="F154" s="1"/>
      <c r="G154" s="1"/>
      <c r="H154" s="1"/>
      <c r="I154" s="27"/>
      <c r="J154" s="27"/>
      <c r="K154" s="1"/>
      <c r="L154" s="1"/>
      <c r="M154" s="1"/>
      <c r="N154" s="1"/>
      <c r="O154" s="1"/>
      <c r="P154" s="1"/>
      <c r="Q154" s="1"/>
    </row>
    <row r="155" spans="1:17">
      <c r="A155" s="27"/>
      <c r="B155" s="1"/>
      <c r="C155" s="1"/>
      <c r="D155" s="1"/>
      <c r="E155" s="1"/>
      <c r="F155" s="1"/>
      <c r="G155" s="1"/>
      <c r="H155" s="1"/>
      <c r="I155" s="27"/>
      <c r="J155" s="27"/>
      <c r="K155" s="1"/>
      <c r="L155" s="1"/>
      <c r="M155" s="1"/>
      <c r="N155" s="1"/>
      <c r="O155" s="1"/>
      <c r="P155" s="1"/>
      <c r="Q155" s="1"/>
    </row>
  </sheetData>
  <sortState ref="B56:P91">
    <sortCondition descending="1" ref="P56"/>
  </sortState>
  <mergeCells count="36">
    <mergeCell ref="B54:B55"/>
    <mergeCell ref="C54:C55"/>
    <mergeCell ref="D54:D55"/>
    <mergeCell ref="E54:E55"/>
    <mergeCell ref="B2:N2"/>
    <mergeCell ref="B3:N3"/>
    <mergeCell ref="A5:P5"/>
    <mergeCell ref="E6:E7"/>
    <mergeCell ref="F6:O6"/>
    <mergeCell ref="Z6:AJ6"/>
    <mergeCell ref="R6:R7"/>
    <mergeCell ref="Q6:Q7"/>
    <mergeCell ref="P6:P7"/>
    <mergeCell ref="Y6:Y7"/>
    <mergeCell ref="X6:X7"/>
    <mergeCell ref="U6:U7"/>
    <mergeCell ref="W6:W7"/>
    <mergeCell ref="V6:V7"/>
    <mergeCell ref="A109:P109"/>
    <mergeCell ref="A6:A7"/>
    <mergeCell ref="B6:B7"/>
    <mergeCell ref="C6:C7"/>
    <mergeCell ref="D6:D7"/>
    <mergeCell ref="A53:P53"/>
    <mergeCell ref="F54:O54"/>
    <mergeCell ref="P54:P55"/>
    <mergeCell ref="Q54:Q55"/>
    <mergeCell ref="R54:R55"/>
    <mergeCell ref="A54:A55"/>
    <mergeCell ref="F110:O110"/>
    <mergeCell ref="P110:P111"/>
    <mergeCell ref="A110:A111"/>
    <mergeCell ref="B110:B111"/>
    <mergeCell ref="C110:C111"/>
    <mergeCell ref="D110:D111"/>
    <mergeCell ref="E110:E111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2016-10-30T16:59:59Z</dcterms:modified>
</cp:coreProperties>
</file>